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11" firstSheet="3" activeTab="4"/>
  </bookViews>
  <sheets>
    <sheet name="Hoja de trabajo EA 10 7 3" sheetId="1" r:id="rId1"/>
    <sheet name="EACat" sheetId="2" state="hidden" r:id="rId2"/>
    <sheet name="EAplant" sheetId="3" state="hidden" r:id="rId3"/>
    <sheet name="Para plano EA 10 7 3" sheetId="4" r:id="rId4"/>
    <sheet name="JUNIO" sheetId="5" r:id="rId5"/>
  </sheets>
  <externalReferences>
    <externalReference r:id="rId8"/>
  </externalReferences>
  <definedNames>
    <definedName name="_xlnm.Print_Area" localSheetId="0">'Hoja de trabajo EA 10 7 3'!$A$1:$G$78</definedName>
    <definedName name="_xlnm.Print_Area" localSheetId="4">'JUNIO'!$A$1:$F$77</definedName>
  </definedNames>
  <calcPr fullCalcOnLoad="1"/>
</workbook>
</file>

<file path=xl/comments1.xml><?xml version="1.0" encoding="utf-8"?>
<comments xmlns="http://schemas.openxmlformats.org/spreadsheetml/2006/main">
  <authors>
    <author>Maria del Carmen Moreno Ramirez</author>
  </authors>
  <commentList>
    <comment ref="E10" authorId="0">
      <text>
        <r>
          <rPr>
            <sz val="8"/>
            <rFont val="Tahoma"/>
            <family val="2"/>
          </rPr>
          <t>Muestra el saldo de cada una de las cuentas al período actual.</t>
        </r>
      </text>
    </comment>
    <comment ref="F10" authorId="0">
      <text>
        <r>
          <rPr>
            <sz val="8"/>
            <rFont val="Tahoma"/>
            <family val="2"/>
          </rPr>
          <t>Muestra el saldo de cada una de las cuentas del período anterior, mismo que debe ser igual al reportado en el mismo estado del período anterior.</t>
        </r>
      </text>
    </comment>
  </commentList>
</comments>
</file>

<file path=xl/comments2.xml><?xml version="1.0" encoding="utf-8"?>
<comments xmlns="http://schemas.openxmlformats.org/spreadsheetml/2006/main">
  <authors>
    <author>carmen_moreno</author>
  </authors>
  <commentList>
    <comment ref="L2" authorId="0">
      <text>
        <r>
          <rPr>
            <b/>
            <sz val="8"/>
            <rFont val="Tahoma"/>
            <family val="2"/>
          </rPr>
          <t>carmen_moreno:</t>
        </r>
        <r>
          <rPr>
            <sz val="8"/>
            <rFont val="Tahoma"/>
            <family val="2"/>
          </rPr>
          <t xml:space="preserve">
El incremento para los Otros, previendo la inclusión de nuevos conceptos, está bien en 90?
</t>
        </r>
      </text>
    </comment>
    <comment ref="Z2" authorId="0">
      <text>
        <r>
          <rPr>
            <b/>
            <sz val="8"/>
            <rFont val="Tahoma"/>
            <family val="2"/>
          </rPr>
          <t>carmen_moreno:</t>
        </r>
        <r>
          <rPr>
            <sz val="8"/>
            <rFont val="Tahoma"/>
            <family val="2"/>
          </rPr>
          <t xml:space="preserve">
El incremento para los Si la información está realmente en pesos, no tendría que haber desviación. ¿Es práctico poner
 100?</t>
        </r>
      </text>
    </comment>
  </commentList>
</comments>
</file>

<file path=xl/comments5.xml><?xml version="1.0" encoding="utf-8"?>
<comments xmlns="http://schemas.openxmlformats.org/spreadsheetml/2006/main">
  <authors>
    <author>Maria del Carmen Moreno Ramirez</author>
  </authors>
  <commentList>
    <comment ref="E11" authorId="0">
      <text>
        <r>
          <rPr>
            <sz val="8"/>
            <rFont val="Tahoma"/>
            <family val="2"/>
          </rPr>
          <t>Muestra el saldo de cada una de las cuentas al período actual.</t>
        </r>
      </text>
    </comment>
  </commentList>
</comments>
</file>

<file path=xl/sharedStrings.xml><?xml version="1.0" encoding="utf-8"?>
<sst xmlns="http://schemas.openxmlformats.org/spreadsheetml/2006/main" count="360" uniqueCount="194">
  <si>
    <t>Aportaciones</t>
  </si>
  <si>
    <t>INGRESOS Y OTROS BENEFICIOS</t>
  </si>
  <si>
    <t>4.1.2</t>
  </si>
  <si>
    <t>Cuotas y Aportaciones de Seguridad Social</t>
  </si>
  <si>
    <t>4.1.7</t>
  </si>
  <si>
    <t>4.1.7.4</t>
  </si>
  <si>
    <t>Ingresos de Operación de Entidades Paraestatales Empresariales y no Financieras</t>
  </si>
  <si>
    <t>PARTICIPACIONES, APORTACIONES, TRANSFERENCIAS, ASIGNACIONES, SUBSIDIOS Y OTRAS AYUDAS</t>
  </si>
  <si>
    <t>4.2.2</t>
  </si>
  <si>
    <t>4.2.2.1</t>
  </si>
  <si>
    <t>Transferencias Internas y Asignaciones del Sector Público</t>
  </si>
  <si>
    <t>4.2.2.3</t>
  </si>
  <si>
    <t xml:space="preserve">Subsidios y Subvenciones </t>
  </si>
  <si>
    <t>OTROS INGRESOS Y BENEFICIOS</t>
  </si>
  <si>
    <t>4.3.1</t>
  </si>
  <si>
    <t xml:space="preserve">Ingresos Financieros  </t>
  </si>
  <si>
    <t>4.3.1.1</t>
  </si>
  <si>
    <t>Intereses Ganados de Valores, Créditos, Bonos y Otros</t>
  </si>
  <si>
    <t>4.3.1.9</t>
  </si>
  <si>
    <t>Otros Ingresos Financieros</t>
  </si>
  <si>
    <t>4.3.2</t>
  </si>
  <si>
    <t>Incrementos por Variación de Inventarios</t>
  </si>
  <si>
    <t>4.3.3</t>
  </si>
  <si>
    <t>Disminución del Exceso de Estimaciones por Pérdida o Deterioro u Obsolescencia</t>
  </si>
  <si>
    <t>4.3.4</t>
  </si>
  <si>
    <t>Disminución del Exceso de Provisiones</t>
  </si>
  <si>
    <t>4.3.9</t>
  </si>
  <si>
    <t>Otros Ingresos y Beneficios Varios</t>
  </si>
  <si>
    <t>GASTOS DE  FUNCIONAMIENTO</t>
  </si>
  <si>
    <t>5.1.1</t>
  </si>
  <si>
    <t xml:space="preserve">Servicios Personales  </t>
  </si>
  <si>
    <t>5.1.2</t>
  </si>
  <si>
    <t>Materiales y Suministros</t>
  </si>
  <si>
    <t>5.1.3</t>
  </si>
  <si>
    <t>Servicios Generales</t>
  </si>
  <si>
    <t>Ayudas Sociales</t>
  </si>
  <si>
    <t>Transferencias a Fideicomisos, Mandatos y Contratos Análogos</t>
  </si>
  <si>
    <t>OTROS GASTOS Y PÉRDIDAS EXTRAORDINARIAS</t>
  </si>
  <si>
    <t>5.5.1</t>
  </si>
  <si>
    <r>
      <t xml:space="preserve">Estimaciones, Depreciaciones, Deterioros, Obsolescencias </t>
    </r>
    <r>
      <rPr>
        <b/>
        <sz val="8"/>
        <rFont val="Arial"/>
        <family val="2"/>
      </rPr>
      <t xml:space="preserve">y Amortizaciones  
 </t>
    </r>
  </si>
  <si>
    <t>5.5.3</t>
  </si>
  <si>
    <t>5.5.9</t>
  </si>
  <si>
    <t xml:space="preserve">Otros Gastos  </t>
  </si>
  <si>
    <t xml:space="preserve">AHORRO/(DESAHORRO)  DEL EJERCICIO </t>
  </si>
  <si>
    <t>Estado de Actividades</t>
  </si>
  <si>
    <t>Transferencias, Asignaciones, Subsidios y Otras Ayudas</t>
  </si>
  <si>
    <t>Disminución por Variación de Inventarios</t>
  </si>
  <si>
    <t>4.1.7.3</t>
  </si>
  <si>
    <t>Ingresos por Venta de Bienes y Servicios de Organismos Descentralizados (no empresariales y no financieras)</t>
  </si>
  <si>
    <t>Total de Ingresos</t>
  </si>
  <si>
    <t>Total de Gastos y Otras Pérdidas</t>
  </si>
  <si>
    <t>GASTOS Y OTRAS PÉRDIDAS</t>
  </si>
  <si>
    <t>Se deberá reportar el monto de ingresos de fideicomisos públicos de los que la entidad sea el Fideicomitente.</t>
  </si>
  <si>
    <t>Se deberá reportar el monto de las transferencias a fideicomisos públicos de los que la entidad sea el Fideicomitente.</t>
  </si>
  <si>
    <t>Estado: 2</t>
  </si>
  <si>
    <t>1_/</t>
  </si>
  <si>
    <t>2_/</t>
  </si>
  <si>
    <t>3_/</t>
  </si>
  <si>
    <t>5.2.3</t>
  </si>
  <si>
    <t>5.2.4</t>
  </si>
  <si>
    <t>No.</t>
  </si>
  <si>
    <t>(Pesos)</t>
  </si>
  <si>
    <t>Elaboró:</t>
  </si>
  <si>
    <t>Autorizó:</t>
  </si>
  <si>
    <t>Nombre:</t>
  </si>
  <si>
    <t>Firma:</t>
  </si>
  <si>
    <t>Cargo:</t>
  </si>
  <si>
    <t>Global</t>
  </si>
  <si>
    <t>Incremento en conceptos</t>
  </si>
  <si>
    <t>,</t>
  </si>
  <si>
    <t>&lt;</t>
  </si>
  <si>
    <t>&gt;</t>
  </si>
  <si>
    <t>BLANCO</t>
  </si>
  <si>
    <t>??</t>
  </si>
  <si>
    <t>DEFINICIÓN DE CONCEPTOS</t>
  </si>
  <si>
    <t>ASIGNACIÓN DE CLAVE Y DESCRIPCIÓN DE CONCEPTOS</t>
  </si>
  <si>
    <t>SIGNO</t>
  </si>
  <si>
    <t>VLR</t>
  </si>
  <si>
    <t>Aplicabil 2012</t>
  </si>
  <si>
    <t>Orden</t>
  </si>
  <si>
    <t>CONCEPTOS</t>
  </si>
  <si>
    <t>CLAVE DE CONCEPTO</t>
  </si>
  <si>
    <t>NIVEL</t>
  </si>
  <si>
    <t>"OTROS"</t>
  </si>
  <si>
    <t>POSITIVO</t>
  </si>
  <si>
    <t>MIXTO</t>
  </si>
  <si>
    <t>TÍTULO</t>
  </si>
  <si>
    <t>TOLERANCIA</t>
  </si>
  <si>
    <t>Autónomos</t>
  </si>
  <si>
    <t>SPNF</t>
  </si>
  <si>
    <t>Ecuaciones</t>
  </si>
  <si>
    <t>M</t>
  </si>
  <si>
    <t xml:space="preserve">PLANTILLA PARA EL LLENADO DEL FORMATO </t>
  </si>
  <si>
    <t>CLAVE DEL CONCEPTO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</si>
  <si>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</si>
  <si>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</si>
  <si>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</si>
  <si>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</si>
  <si>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</si>
  <si>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</si>
  <si>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</si>
  <si>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</si>
  <si>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</si>
  <si>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</si>
  <si>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</si>
  <si>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</si>
  <si>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</si>
  <si>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</si>
  <si>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Transferencias, Asignaciones, Subsidios y Otras ayudas</t>
  </si>
  <si>
    <t>Pensiones y Jubilaciones</t>
  </si>
  <si>
    <t>Transferencias Internas y Asignaciones al Sector Público</t>
  </si>
  <si>
    <t>Subsidios y Subvenciones</t>
  </si>
  <si>
    <t>5.2.6</t>
  </si>
  <si>
    <t>Transferencias a la Seguridad Social</t>
  </si>
  <si>
    <t>Donativo</t>
  </si>
  <si>
    <t>PARTICIPACIONES Y APORTACIONES</t>
  </si>
  <si>
    <t>Participaciones</t>
  </si>
  <si>
    <t>Convenios</t>
  </si>
  <si>
    <t>Provisiones</t>
  </si>
  <si>
    <t>Aumento por Insuficiencia de Estimaciones por Pérdida o Deterioro u Obsolescencia</t>
  </si>
  <si>
    <t>Aumento por Insuficiencia de Provisiones</t>
  </si>
  <si>
    <t>Fórmulas</t>
  </si>
  <si>
    <t xml:space="preserve">Estimaciones, Depreciaciones, Deterioros, Obsolescencias y Amortizaciones  
 </t>
  </si>
  <si>
    <t>EJERCICIO 2012</t>
  </si>
  <si>
    <t>Fecha:</t>
  </si>
  <si>
    <t>Cuenta de la Hacienda Pública Federal, 2012</t>
  </si>
  <si>
    <t>Sector:</t>
  </si>
  <si>
    <t>Entidad:</t>
  </si>
  <si>
    <t>Del 1o. de enero al 31 de diciembre de 2012 y 2011</t>
  </si>
  <si>
    <t>Se aplicará el rubro de Subsidios y Transferencias Corrientes únicamente en el caso de que la Entidad presente déficit presupuestario de operación y hasta por el monto del saldo de este concepto de ser suficiente. Las entidades que estén sujetas a la Ley del Impuesto Sobre la Renta y a la Participación de los Trabajadores en las Utilidades, no considerarán como ingresos acumulables, los subsidios y transferencias de gasto corriente.</t>
  </si>
  <si>
    <t>Ingresos de Fideicomisos Públicos</t>
  </si>
  <si>
    <t>EA_1073 Estado de Actividades</t>
  </si>
  <si>
    <t>3,0,0,0,0,0,0</t>
  </si>
  <si>
    <t>Ingresos de Fideicomisos públicos</t>
  </si>
  <si>
    <t>INGRESOS DE GESTIÓN</t>
  </si>
  <si>
    <t>10 7 3 Estado de Actividades - SPNF</t>
  </si>
  <si>
    <t>C.P. NORMA ROMERO TORRES</t>
  </si>
  <si>
    <t>JEFE DEL DEPARTAMENTO DE CONTABILIDAD</t>
  </si>
  <si>
    <t>C.P. JUAN MANUEL BARAJAS PIEDRA</t>
  </si>
  <si>
    <t>INSTITUTO MEXICANO DE TECNOLOGIA DEL AGUA</t>
  </si>
  <si>
    <t>SECRETARIA DE MEDIO AMBIENTE Y RECURSOS NATURALES</t>
  </si>
  <si>
    <t>COORDINADOR DE ADMINISTRACION</t>
  </si>
  <si>
    <t>C.P. IGNACIO TREJO HERNANDEZ</t>
  </si>
  <si>
    <t>IPS</t>
  </si>
  <si>
    <t>IE</t>
  </si>
  <si>
    <t>ID</t>
  </si>
  <si>
    <t>IPSA</t>
  </si>
  <si>
    <t>IDIV</t>
  </si>
  <si>
    <t>INA</t>
  </si>
  <si>
    <t>INT.BANC.</t>
  </si>
  <si>
    <t>TOTAL INGRESOS</t>
  </si>
  <si>
    <t>SERV.PERS.</t>
  </si>
  <si>
    <t>MAT. Y SUM.</t>
  </si>
  <si>
    <t>SERV.GRALES.</t>
  </si>
  <si>
    <t>CE</t>
  </si>
  <si>
    <t>total</t>
  </si>
  <si>
    <t>4.3.1.9.1</t>
  </si>
  <si>
    <t>INGRESOS POR PRESTACION DE SERVICIOS</t>
  </si>
  <si>
    <t>INGRESOS EXCENTOS</t>
  </si>
  <si>
    <t>INGRESOS POR DONATIVOS</t>
  </si>
  <si>
    <t>INGRESOS POR SERVICIOS AL EXTRANJERO</t>
  </si>
  <si>
    <t>IB= INTERESES BANCARIOS</t>
  </si>
  <si>
    <t>INGRESOS DIVERSOS</t>
  </si>
  <si>
    <t>INGRESOS NO AFECTOS</t>
  </si>
  <si>
    <t>CREDITO EXTERNO</t>
  </si>
  <si>
    <t>IB = INTERESES BANCARIOS</t>
  </si>
  <si>
    <t>INGRESOS PROPIOS 4.1.7.3.1.</t>
  </si>
  <si>
    <t>SB 5.1.1.1.1.</t>
  </si>
  <si>
    <t>RAE 5.1.1.3.1.</t>
  </si>
  <si>
    <t>SS 5.1.1.4.1.</t>
  </si>
  <si>
    <t>OPSE 5.1.1.5.1.</t>
  </si>
  <si>
    <t>MS 5.1.2.1.1.</t>
  </si>
  <si>
    <t>AU 5.1.2.2.1.</t>
  </si>
  <si>
    <t>MPMPC 5.1.2.3.1.</t>
  </si>
  <si>
    <t>MACR 5.1.2.4.1.</t>
  </si>
  <si>
    <t>PQFL 5.1.2.5.1.</t>
  </si>
  <si>
    <t>CLA 5.1.2.6.1.</t>
  </si>
  <si>
    <t>VBPPAD 5.1.2.7.1.</t>
  </si>
  <si>
    <t>HRAMC 5.1.2.9.1.</t>
  </si>
  <si>
    <t>SB 5.1.3.1.1.</t>
  </si>
  <si>
    <t>SA 5.1.3.2.1.</t>
  </si>
  <si>
    <t>SPCTO 5.1.3.3.1.</t>
  </si>
  <si>
    <t>SFBC 5.1.3.4.1.</t>
  </si>
  <si>
    <t>SIRMC 5.1.3.5.1.</t>
  </si>
  <si>
    <t>STV 5.1.3.7.1.</t>
  </si>
  <si>
    <t>SO 5.1.3.8.1.</t>
  </si>
  <si>
    <t>OSG 5.1.3.9.1.</t>
  </si>
  <si>
    <t>DRTOMSPAG 5.1.3.6.1.</t>
  </si>
  <si>
    <t>5.2.2.1.1.</t>
  </si>
  <si>
    <t>TRASNFERENCIAS AL RESTO DEL SECTOR PUBLICO</t>
  </si>
  <si>
    <t>TRASNFERENCIAS A ENTIDADES PARAESTATALES</t>
  </si>
  <si>
    <t>APORTACIONES A FIDEICOMISOS PUBLICOS</t>
  </si>
  <si>
    <t>PES 5.1.1.6.1.</t>
  </si>
  <si>
    <t>Al 30 de Junio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</si>
</sst>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 ;\-#,##0\ "/>
    <numFmt numFmtId="166" formatCode="General_)"/>
    <numFmt numFmtId="167" formatCode="0_ ;\-0\ "/>
    <numFmt numFmtId="168" formatCode="#,##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ahoma"/>
      <family val="2"/>
    </font>
    <font>
      <sz val="8"/>
      <color indexed="43"/>
      <name val="Arial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b/>
      <sz val="8"/>
      <color indexed="43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9"/>
      <color indexed="60"/>
      <name val="Calibri"/>
      <family val="2"/>
    </font>
    <font>
      <sz val="8"/>
      <color indexed="60"/>
      <name val="Arial"/>
      <family val="2"/>
    </font>
    <font>
      <sz val="9"/>
      <color indexed="40"/>
      <name val="Calibri"/>
      <family val="2"/>
    </font>
    <font>
      <sz val="8"/>
      <color indexed="40"/>
      <name val="Arial"/>
      <family val="2"/>
    </font>
    <font>
      <b/>
      <i/>
      <sz val="9"/>
      <name val="Calibri"/>
      <family val="2"/>
    </font>
    <font>
      <sz val="9"/>
      <color indexed="43"/>
      <name val="Calibri"/>
      <family val="2"/>
    </font>
    <font>
      <b/>
      <sz val="9"/>
      <color indexed="60"/>
      <name val="Calibri"/>
      <family val="2"/>
    </font>
    <font>
      <b/>
      <sz val="8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rgb="FFC00000"/>
      <name val="Calibri"/>
      <family val="2"/>
    </font>
    <font>
      <sz val="8"/>
      <color rgb="FFC00000"/>
      <name val="Arial"/>
      <family val="2"/>
    </font>
    <font>
      <sz val="9"/>
      <color rgb="FF00B0F0"/>
      <name val="Calibri"/>
      <family val="2"/>
    </font>
    <font>
      <sz val="8"/>
      <color rgb="FF00B0F0"/>
      <name val="Arial"/>
      <family val="2"/>
    </font>
    <font>
      <b/>
      <sz val="9"/>
      <color rgb="FFC00000"/>
      <name val="Calibri"/>
      <family val="2"/>
    </font>
    <font>
      <b/>
      <sz val="8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double"/>
      <bottom style="double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thin"/>
      <top/>
      <bottom style="double"/>
    </border>
    <border>
      <left style="hair"/>
      <right style="hair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hair"/>
      <top/>
      <bottom style="double"/>
    </border>
    <border>
      <left style="thin"/>
      <right style="thin"/>
      <top style="double"/>
      <bottom style="hair"/>
    </border>
    <border>
      <left style="hair"/>
      <right style="thin"/>
      <top style="hair"/>
      <bottom style="double"/>
    </border>
    <border>
      <left/>
      <right style="hair"/>
      <top style="double"/>
      <bottom style="hair"/>
    </border>
    <border>
      <left/>
      <right/>
      <top style="double"/>
      <bottom style="hair"/>
    </border>
    <border>
      <left style="thin"/>
      <right/>
      <top style="double"/>
      <bottom style="hair"/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/>
      <top style="medium">
        <color theme="0" tint="-0.4999699890613556"/>
      </top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3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34" fillId="0" borderId="13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13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left"/>
    </xf>
    <xf numFmtId="0" fontId="35" fillId="33" borderId="12" xfId="0" applyFont="1" applyFill="1" applyBorder="1" applyAlignment="1">
      <alignment horizontal="left"/>
    </xf>
    <xf numFmtId="0" fontId="35" fillId="33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left" inden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13" fillId="0" borderId="17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 quotePrefix="1">
      <alignment horizontal="left"/>
      <protection/>
    </xf>
    <xf numFmtId="1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1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left"/>
    </xf>
    <xf numFmtId="0" fontId="69" fillId="0" borderId="12" xfId="0" applyFont="1" applyFill="1" applyBorder="1" applyAlignment="1">
      <alignment horizontal="left"/>
    </xf>
    <xf numFmtId="0" fontId="69" fillId="0" borderId="13" xfId="0" applyFont="1" applyFill="1" applyBorder="1" applyAlignment="1">
      <alignment/>
    </xf>
    <xf numFmtId="0" fontId="70" fillId="0" borderId="0" xfId="0" applyFont="1" applyFill="1" applyAlignment="1">
      <alignment horizontal="left" indent="1"/>
    </xf>
    <xf numFmtId="0" fontId="71" fillId="0" borderId="10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left"/>
    </xf>
    <xf numFmtId="0" fontId="71" fillId="0" borderId="12" xfId="0" applyFont="1" applyFill="1" applyBorder="1" applyAlignment="1">
      <alignment horizontal="left"/>
    </xf>
    <xf numFmtId="0" fontId="71" fillId="0" borderId="13" xfId="0" applyFont="1" applyFill="1" applyBorder="1" applyAlignment="1">
      <alignment/>
    </xf>
    <xf numFmtId="0" fontId="72" fillId="0" borderId="0" xfId="0" applyFont="1" applyFill="1" applyAlignment="1">
      <alignment horizontal="left" indent="1"/>
    </xf>
    <xf numFmtId="165" fontId="6" fillId="0" borderId="10" xfId="48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5" fontId="3" fillId="0" borderId="10" xfId="48" applyNumberFormat="1" applyFont="1" applyFill="1" applyBorder="1" applyAlignment="1">
      <alignment/>
    </xf>
    <xf numFmtId="0" fontId="69" fillId="0" borderId="11" xfId="0" applyFont="1" applyFill="1" applyBorder="1" applyAlignment="1">
      <alignment/>
    </xf>
    <xf numFmtId="0" fontId="69" fillId="0" borderId="13" xfId="0" applyFont="1" applyFill="1" applyBorder="1" applyAlignment="1">
      <alignment horizontal="left"/>
    </xf>
    <xf numFmtId="0" fontId="69" fillId="0" borderId="0" xfId="0" applyFont="1" applyFill="1" applyAlignment="1">
      <alignment horizontal="left" indent="1"/>
    </xf>
    <xf numFmtId="0" fontId="71" fillId="0" borderId="11" xfId="0" applyFont="1" applyFill="1" applyBorder="1" applyAlignment="1">
      <alignment/>
    </xf>
    <xf numFmtId="0" fontId="71" fillId="0" borderId="13" xfId="0" applyFont="1" applyFill="1" applyBorder="1" applyAlignment="1">
      <alignment horizontal="left"/>
    </xf>
    <xf numFmtId="0" fontId="34" fillId="0" borderId="18" xfId="0" applyFont="1" applyFill="1" applyBorder="1" applyAlignment="1">
      <alignment horizontal="left"/>
    </xf>
    <xf numFmtId="0" fontId="71" fillId="0" borderId="18" xfId="0" applyFont="1" applyFill="1" applyBorder="1" applyAlignment="1">
      <alignment horizontal="left"/>
    </xf>
    <xf numFmtId="0" fontId="35" fillId="33" borderId="18" xfId="0" applyFont="1" applyFill="1" applyBorder="1" applyAlignment="1">
      <alignment horizontal="left"/>
    </xf>
    <xf numFmtId="0" fontId="72" fillId="0" borderId="18" xfId="0" applyFont="1" applyFill="1" applyBorder="1" applyAlignment="1">
      <alignment horizontal="left" indent="1"/>
    </xf>
    <xf numFmtId="0" fontId="6" fillId="33" borderId="18" xfId="0" applyFont="1" applyFill="1" applyBorder="1" applyAlignment="1">
      <alignment horizontal="left" indent="1"/>
    </xf>
    <xf numFmtId="0" fontId="34" fillId="33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/>
    </xf>
    <xf numFmtId="0" fontId="6" fillId="25" borderId="19" xfId="0" applyFont="1" applyFill="1" applyBorder="1" applyAlignment="1" applyProtection="1">
      <alignment horizontal="center" vertical="center" wrapText="1"/>
      <protection/>
    </xf>
    <xf numFmtId="0" fontId="6" fillId="10" borderId="20" xfId="0" applyFont="1" applyFill="1" applyBorder="1" applyAlignment="1" applyProtection="1">
      <alignment horizontal="center"/>
      <protection/>
    </xf>
    <xf numFmtId="0" fontId="6" fillId="10" borderId="21" xfId="0" applyFont="1" applyFill="1" applyBorder="1" applyAlignment="1" applyProtection="1">
      <alignment horizontal="left"/>
      <protection/>
    </xf>
    <xf numFmtId="0" fontId="6" fillId="10" borderId="22" xfId="0" applyFont="1" applyFill="1" applyBorder="1" applyAlignment="1" applyProtection="1">
      <alignment horizontal="left"/>
      <protection/>
    </xf>
    <xf numFmtId="0" fontId="3" fillId="10" borderId="22" xfId="0" applyFont="1" applyFill="1" applyBorder="1" applyAlignment="1" applyProtection="1">
      <alignment horizontal="left"/>
      <protection/>
    </xf>
    <xf numFmtId="0" fontId="6" fillId="10" borderId="23" xfId="0" applyFont="1" applyFill="1" applyBorder="1" applyAlignment="1" applyProtection="1">
      <alignment horizontal="left"/>
      <protection/>
    </xf>
    <xf numFmtId="0" fontId="6" fillId="10" borderId="10" xfId="0" applyFont="1" applyFill="1" applyBorder="1" applyAlignment="1" applyProtection="1">
      <alignment horizontal="center"/>
      <protection/>
    </xf>
    <xf numFmtId="0" fontId="6" fillId="10" borderId="14" xfId="0" applyFont="1" applyFill="1" applyBorder="1" applyAlignment="1" applyProtection="1">
      <alignment horizontal="left"/>
      <protection/>
    </xf>
    <xf numFmtId="0" fontId="6" fillId="10" borderId="11" xfId="0" applyFont="1" applyFill="1" applyBorder="1" applyAlignment="1" applyProtection="1">
      <alignment horizontal="left"/>
      <protection/>
    </xf>
    <xf numFmtId="0" fontId="3" fillId="10" borderId="11" xfId="0" applyFont="1" applyFill="1" applyBorder="1" applyAlignment="1" applyProtection="1">
      <alignment horizontal="left"/>
      <protection/>
    </xf>
    <xf numFmtId="0" fontId="6" fillId="10" borderId="17" xfId="0" applyFont="1" applyFill="1" applyBorder="1" applyAlignment="1" applyProtection="1">
      <alignment horizontal="left"/>
      <protection/>
    </xf>
    <xf numFmtId="0" fontId="16" fillId="10" borderId="17" xfId="0" applyFont="1" applyFill="1" applyBorder="1" applyAlignment="1" applyProtection="1">
      <alignment horizontal="left"/>
      <protection/>
    </xf>
    <xf numFmtId="0" fontId="6" fillId="10" borderId="11" xfId="0" applyFont="1" applyFill="1" applyBorder="1" applyAlignment="1" applyProtection="1">
      <alignment/>
      <protection/>
    </xf>
    <xf numFmtId="0" fontId="6" fillId="10" borderId="11" xfId="0" applyFont="1" applyFill="1" applyBorder="1" applyAlignment="1" applyProtection="1" quotePrefix="1">
      <alignment horizontal="left"/>
      <protection/>
    </xf>
    <xf numFmtId="0" fontId="6" fillId="10" borderId="24" xfId="0" applyFont="1" applyFill="1" applyBorder="1" applyAlignment="1" applyProtection="1">
      <alignment horizontal="center"/>
      <protection/>
    </xf>
    <xf numFmtId="0" fontId="6" fillId="10" borderId="25" xfId="0" applyFont="1" applyFill="1" applyBorder="1" applyAlignment="1" applyProtection="1">
      <alignment horizontal="left"/>
      <protection/>
    </xf>
    <xf numFmtId="0" fontId="6" fillId="10" borderId="26" xfId="0" applyFont="1" applyFill="1" applyBorder="1" applyAlignment="1" applyProtection="1">
      <alignment horizontal="left"/>
      <protection/>
    </xf>
    <xf numFmtId="0" fontId="34" fillId="33" borderId="11" xfId="0" applyFont="1" applyFill="1" applyBorder="1" applyAlignment="1">
      <alignment horizontal="left"/>
    </xf>
    <xf numFmtId="0" fontId="34" fillId="33" borderId="12" xfId="0" applyFont="1" applyFill="1" applyBorder="1" applyAlignment="1">
      <alignment horizontal="left"/>
    </xf>
    <xf numFmtId="0" fontId="35" fillId="33" borderId="27" xfId="0" applyFont="1" applyFill="1" applyBorder="1" applyAlignment="1">
      <alignment horizontal="center"/>
    </xf>
    <xf numFmtId="0" fontId="35" fillId="33" borderId="28" xfId="0" applyFont="1" applyFill="1" applyBorder="1" applyAlignment="1">
      <alignment horizontal="left"/>
    </xf>
    <xf numFmtId="0" fontId="35" fillId="33" borderId="29" xfId="0" applyFont="1" applyFill="1" applyBorder="1" applyAlignment="1">
      <alignment horizontal="left"/>
    </xf>
    <xf numFmtId="0" fontId="35" fillId="33" borderId="30" xfId="0" applyFont="1" applyFill="1" applyBorder="1" applyAlignment="1">
      <alignment/>
    </xf>
    <xf numFmtId="0" fontId="35" fillId="33" borderId="31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35" fillId="33" borderId="16" xfId="0" applyFont="1" applyFill="1" applyBorder="1" applyAlignment="1">
      <alignment horizontal="left"/>
    </xf>
    <xf numFmtId="0" fontId="41" fillId="33" borderId="0" xfId="0" applyFont="1" applyFill="1" applyAlignment="1">
      <alignment horizontal="left"/>
    </xf>
    <xf numFmtId="0" fontId="35" fillId="33" borderId="0" xfId="0" applyFont="1" applyFill="1" applyAlignment="1">
      <alignment horizontal="left"/>
    </xf>
    <xf numFmtId="0" fontId="34" fillId="33" borderId="0" xfId="0" applyFont="1" applyFill="1" applyAlignment="1">
      <alignment horizontal="left"/>
    </xf>
    <xf numFmtId="0" fontId="34" fillId="33" borderId="16" xfId="0" applyFont="1" applyFill="1" applyBorder="1" applyAlignment="1">
      <alignment horizontal="left"/>
    </xf>
    <xf numFmtId="0" fontId="34" fillId="33" borderId="32" xfId="0" applyFont="1" applyFill="1" applyBorder="1" applyAlignment="1">
      <alignment horizontal="left" indent="1"/>
    </xf>
    <xf numFmtId="0" fontId="34" fillId="33" borderId="0" xfId="0" applyFont="1" applyFill="1" applyAlignment="1">
      <alignment horizontal="left" indent="1"/>
    </xf>
    <xf numFmtId="0" fontId="34" fillId="33" borderId="15" xfId="0" applyFont="1" applyFill="1" applyBorder="1" applyAlignment="1">
      <alignment horizontal="left" indent="1"/>
    </xf>
    <xf numFmtId="0" fontId="34" fillId="33" borderId="0" xfId="0" applyFont="1" applyFill="1" applyBorder="1" applyAlignment="1">
      <alignment horizontal="left" indent="1"/>
    </xf>
    <xf numFmtId="0" fontId="34" fillId="33" borderId="16" xfId="0" applyFont="1" applyFill="1" applyBorder="1" applyAlignment="1">
      <alignment horizontal="left" indent="1"/>
    </xf>
    <xf numFmtId="0" fontId="35" fillId="33" borderId="33" xfId="0" applyFont="1" applyFill="1" applyBorder="1" applyAlignment="1">
      <alignment horizontal="left"/>
    </xf>
    <xf numFmtId="0" fontId="35" fillId="33" borderId="34" xfId="0" applyFont="1" applyFill="1" applyBorder="1" applyAlignment="1">
      <alignment horizontal="left"/>
    </xf>
    <xf numFmtId="0" fontId="34" fillId="33" borderId="34" xfId="0" applyFont="1" applyFill="1" applyBorder="1" applyAlignment="1">
      <alignment horizontal="left"/>
    </xf>
    <xf numFmtId="0" fontId="34" fillId="33" borderId="35" xfId="0" applyFont="1" applyFill="1" applyBorder="1" applyAlignment="1">
      <alignment horizontal="left"/>
    </xf>
    <xf numFmtId="0" fontId="34" fillId="33" borderId="36" xfId="0" applyFont="1" applyFill="1" applyBorder="1" applyAlignment="1">
      <alignment horizontal="left"/>
    </xf>
    <xf numFmtId="0" fontId="34" fillId="33" borderId="37" xfId="0" applyFont="1" applyFill="1" applyBorder="1" applyAlignment="1">
      <alignment horizontal="left"/>
    </xf>
    <xf numFmtId="0" fontId="42" fillId="33" borderId="32" xfId="0" applyFont="1" applyFill="1" applyBorder="1" applyAlignment="1" quotePrefix="1">
      <alignment horizontal="left" indent="1"/>
    </xf>
    <xf numFmtId="0" fontId="35" fillId="33" borderId="38" xfId="0" applyFont="1" applyFill="1" applyBorder="1" applyAlignment="1">
      <alignment horizontal="left" indent="1"/>
    </xf>
    <xf numFmtId="0" fontId="35" fillId="33" borderId="39" xfId="0" applyFont="1" applyFill="1" applyBorder="1" applyAlignment="1">
      <alignment horizontal="left" indent="1"/>
    </xf>
    <xf numFmtId="0" fontId="35" fillId="33" borderId="40" xfId="0" applyFont="1" applyFill="1" applyBorder="1" applyAlignment="1">
      <alignment horizontal="left" indent="1"/>
    </xf>
    <xf numFmtId="0" fontId="35" fillId="33" borderId="34" xfId="0" applyFont="1" applyFill="1" applyBorder="1" applyAlignment="1">
      <alignment horizontal="centerContinuous"/>
    </xf>
    <xf numFmtId="0" fontId="35" fillId="33" borderId="33" xfId="0" applyFont="1" applyFill="1" applyBorder="1" applyAlignment="1">
      <alignment horizontal="centerContinuous"/>
    </xf>
    <xf numFmtId="0" fontId="34" fillId="33" borderId="34" xfId="0" applyFont="1" applyFill="1" applyBorder="1" applyAlignment="1">
      <alignment horizontal="centerContinuous"/>
    </xf>
    <xf numFmtId="0" fontId="42" fillId="33" borderId="33" xfId="0" applyFont="1" applyFill="1" applyBorder="1" applyAlignment="1">
      <alignment horizontal="centerContinuous"/>
    </xf>
    <xf numFmtId="0" fontId="35" fillId="33" borderId="34" xfId="0" applyFont="1" applyFill="1" applyBorder="1" applyAlignment="1" quotePrefix="1">
      <alignment horizontal="centerContinuous"/>
    </xf>
    <xf numFmtId="0" fontId="35" fillId="33" borderId="39" xfId="0" applyFont="1" applyFill="1" applyBorder="1" applyAlignment="1">
      <alignment horizontal="centerContinuous"/>
    </xf>
    <xf numFmtId="0" fontId="35" fillId="33" borderId="0" xfId="0" applyFont="1" applyFill="1" applyBorder="1" applyAlignment="1">
      <alignment horizontal="centerContinuous"/>
    </xf>
    <xf numFmtId="0" fontId="35" fillId="33" borderId="15" xfId="0" applyFont="1" applyFill="1" applyBorder="1" applyAlignment="1">
      <alignment horizontal="centerContinuous"/>
    </xf>
    <xf numFmtId="0" fontId="35" fillId="33" borderId="16" xfId="0" applyFont="1" applyFill="1" applyBorder="1" applyAlignment="1">
      <alignment horizontal="centerContinuous"/>
    </xf>
    <xf numFmtId="0" fontId="35" fillId="33" borderId="0" xfId="0" applyFont="1" applyFill="1" applyBorder="1" applyAlignment="1">
      <alignment horizontal="center"/>
    </xf>
    <xf numFmtId="0" fontId="35" fillId="33" borderId="36" xfId="0" applyFont="1" applyFill="1" applyBorder="1" applyAlignment="1">
      <alignment horizontal="center"/>
    </xf>
    <xf numFmtId="0" fontId="35" fillId="33" borderId="36" xfId="0" applyFont="1" applyFill="1" applyBorder="1" applyAlignment="1">
      <alignment horizontal="centerContinuous"/>
    </xf>
    <xf numFmtId="0" fontId="34" fillId="33" borderId="36" xfId="0" applyFont="1" applyFill="1" applyBorder="1" applyAlignment="1">
      <alignment horizontal="centerContinuous"/>
    </xf>
    <xf numFmtId="0" fontId="42" fillId="33" borderId="41" xfId="0" applyFont="1" applyFill="1" applyBorder="1" applyAlignment="1">
      <alignment horizontal="centerContinuous"/>
    </xf>
    <xf numFmtId="0" fontId="35" fillId="33" borderId="37" xfId="0" applyFont="1" applyFill="1" applyBorder="1" applyAlignment="1">
      <alignment horizontal="centerContinuous"/>
    </xf>
    <xf numFmtId="0" fontId="35" fillId="33" borderId="41" xfId="0" applyFont="1" applyFill="1" applyBorder="1" applyAlignment="1">
      <alignment horizontal="centerContinuous"/>
    </xf>
    <xf numFmtId="0" fontId="35" fillId="33" borderId="42" xfId="0" applyFont="1" applyFill="1" applyBorder="1" applyAlignment="1">
      <alignment horizontal="centerContinuous"/>
    </xf>
    <xf numFmtId="0" fontId="34" fillId="33" borderId="36" xfId="0" applyFont="1" applyFill="1" applyBorder="1" applyAlignment="1">
      <alignment horizontal="center" textRotation="90"/>
    </xf>
    <xf numFmtId="0" fontId="34" fillId="33" borderId="37" xfId="0" applyFont="1" applyFill="1" applyBorder="1" applyAlignment="1">
      <alignment horizontal="center" textRotation="90"/>
    </xf>
    <xf numFmtId="0" fontId="34" fillId="33" borderId="36" xfId="0" applyFont="1" applyFill="1" applyBorder="1" applyAlignment="1">
      <alignment horizontal="left" textRotation="90"/>
    </xf>
    <xf numFmtId="0" fontId="34" fillId="33" borderId="37" xfId="0" applyFont="1" applyFill="1" applyBorder="1" applyAlignment="1">
      <alignment horizontal="center"/>
    </xf>
    <xf numFmtId="0" fontId="34" fillId="33" borderId="33" xfId="0" applyFont="1" applyFill="1" applyBorder="1" applyAlignment="1">
      <alignment horizontal="left" indent="1"/>
    </xf>
    <xf numFmtId="0" fontId="34" fillId="33" borderId="32" xfId="0" applyFont="1" applyFill="1" applyBorder="1" applyAlignment="1">
      <alignment horizontal="left"/>
    </xf>
    <xf numFmtId="0" fontId="34" fillId="33" borderId="32" xfId="0" applyFont="1" applyFill="1" applyBorder="1" applyAlignment="1" quotePrefix="1">
      <alignment horizontal="left"/>
    </xf>
    <xf numFmtId="0" fontId="42" fillId="33" borderId="35" xfId="0" applyFont="1" applyFill="1" applyBorder="1" applyAlignment="1">
      <alignment horizontal="left"/>
    </xf>
    <xf numFmtId="0" fontId="35" fillId="33" borderId="32" xfId="0" applyFont="1" applyFill="1" applyBorder="1" applyAlignment="1">
      <alignment horizontal="center"/>
    </xf>
    <xf numFmtId="0" fontId="35" fillId="33" borderId="32" xfId="0" applyFont="1" applyFill="1" applyBorder="1" applyAlignment="1">
      <alignment horizontal="left"/>
    </xf>
    <xf numFmtId="1" fontId="34" fillId="33" borderId="32" xfId="0" applyNumberFormat="1" applyFont="1" applyFill="1" applyBorder="1" applyAlignment="1">
      <alignment horizontal="center"/>
    </xf>
    <xf numFmtId="0" fontId="35" fillId="33" borderId="34" xfId="0" applyFont="1" applyFill="1" applyBorder="1" applyAlignment="1">
      <alignment horizontal="center"/>
    </xf>
    <xf numFmtId="1" fontId="35" fillId="33" borderId="43" xfId="0" applyNumberFormat="1" applyFont="1" applyFill="1" applyBorder="1" applyAlignment="1">
      <alignment horizontal="left" indent="1"/>
    </xf>
    <xf numFmtId="1" fontId="34" fillId="33" borderId="43" xfId="0" applyNumberFormat="1" applyFont="1" applyFill="1" applyBorder="1" applyAlignment="1">
      <alignment horizontal="left" indent="1"/>
    </xf>
    <xf numFmtId="1" fontId="34" fillId="33" borderId="44" xfId="0" applyNumberFormat="1" applyFont="1" applyFill="1" applyBorder="1" applyAlignment="1">
      <alignment horizontal="left" textRotation="90"/>
    </xf>
    <xf numFmtId="0" fontId="34" fillId="33" borderId="43" xfId="0" applyFont="1" applyFill="1" applyBorder="1" applyAlignment="1">
      <alignment horizontal="left" indent="1"/>
    </xf>
    <xf numFmtId="1" fontId="34" fillId="33" borderId="43" xfId="0" applyNumberFormat="1" applyFont="1" applyFill="1" applyBorder="1" applyAlignment="1">
      <alignment horizontal="left" textRotation="90"/>
    </xf>
    <xf numFmtId="0" fontId="35" fillId="33" borderId="45" xfId="0" applyFont="1" applyFill="1" applyBorder="1" applyAlignment="1">
      <alignment horizontal="left"/>
    </xf>
    <xf numFmtId="0" fontId="34" fillId="33" borderId="18" xfId="0" applyFont="1" applyFill="1" applyBorder="1" applyAlignment="1">
      <alignment horizontal="left"/>
    </xf>
    <xf numFmtId="0" fontId="35" fillId="36" borderId="10" xfId="0" applyFont="1" applyFill="1" applyBorder="1" applyAlignment="1">
      <alignment horizontal="center"/>
    </xf>
    <xf numFmtId="165" fontId="6" fillId="10" borderId="46" xfId="48" applyNumberFormat="1" applyFont="1" applyFill="1" applyBorder="1" applyAlignment="1">
      <alignment/>
    </xf>
    <xf numFmtId="165" fontId="6" fillId="10" borderId="10" xfId="48" applyNumberFormat="1" applyFont="1" applyFill="1" applyBorder="1" applyAlignment="1">
      <alignment/>
    </xf>
    <xf numFmtId="165" fontId="6" fillId="10" borderId="24" xfId="48" applyNumberFormat="1" applyFont="1" applyFill="1" applyBorder="1" applyAlignment="1">
      <alignment/>
    </xf>
    <xf numFmtId="0" fontId="16" fillId="10" borderId="47" xfId="0" applyFont="1" applyFill="1" applyBorder="1" applyAlignment="1" applyProtection="1">
      <alignment horizontal="left"/>
      <protection/>
    </xf>
    <xf numFmtId="0" fontId="69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indent="1"/>
    </xf>
    <xf numFmtId="0" fontId="70" fillId="0" borderId="18" xfId="0" applyFont="1" applyFill="1" applyBorder="1" applyAlignment="1">
      <alignment horizontal="left" indent="1"/>
    </xf>
    <xf numFmtId="0" fontId="69" fillId="0" borderId="18" xfId="0" applyFont="1" applyFill="1" applyBorder="1" applyAlignment="1">
      <alignment horizontal="left" indent="1"/>
    </xf>
    <xf numFmtId="0" fontId="3" fillId="33" borderId="18" xfId="0" applyFont="1" applyFill="1" applyBorder="1" applyAlignment="1">
      <alignment horizontal="left" indent="1"/>
    </xf>
    <xf numFmtId="0" fontId="34" fillId="33" borderId="11" xfId="0" applyFont="1" applyFill="1" applyBorder="1" applyAlignment="1">
      <alignment/>
    </xf>
    <xf numFmtId="0" fontId="34" fillId="33" borderId="13" xfId="0" applyFont="1" applyFill="1" applyBorder="1" applyAlignment="1">
      <alignment horizontal="left"/>
    </xf>
    <xf numFmtId="0" fontId="35" fillId="33" borderId="11" xfId="0" applyFont="1" applyFill="1" applyBorder="1" applyAlignment="1">
      <alignment/>
    </xf>
    <xf numFmtId="0" fontId="35" fillId="33" borderId="13" xfId="0" applyFont="1" applyFill="1" applyBorder="1" applyAlignment="1">
      <alignment horizontal="left"/>
    </xf>
    <xf numFmtId="0" fontId="73" fillId="33" borderId="10" xfId="0" applyFont="1" applyFill="1" applyBorder="1" applyAlignment="1">
      <alignment horizontal="center"/>
    </xf>
    <xf numFmtId="0" fontId="74" fillId="33" borderId="18" xfId="0" applyFont="1" applyFill="1" applyBorder="1" applyAlignment="1">
      <alignment horizontal="left" indent="1"/>
    </xf>
    <xf numFmtId="0" fontId="73" fillId="33" borderId="18" xfId="0" applyFont="1" applyFill="1" applyBorder="1" applyAlignment="1">
      <alignment horizontal="left"/>
    </xf>
    <xf numFmtId="0" fontId="73" fillId="33" borderId="11" xfId="0" applyFont="1" applyFill="1" applyBorder="1" applyAlignment="1">
      <alignment horizontal="left"/>
    </xf>
    <xf numFmtId="0" fontId="73" fillId="33" borderId="12" xfId="0" applyFont="1" applyFill="1" applyBorder="1" applyAlignment="1">
      <alignment horizontal="left"/>
    </xf>
    <xf numFmtId="0" fontId="73" fillId="33" borderId="13" xfId="0" applyFont="1" applyFill="1" applyBorder="1" applyAlignment="1">
      <alignment/>
    </xf>
    <xf numFmtId="0" fontId="6" fillId="33" borderId="45" xfId="0" applyFont="1" applyFill="1" applyBorder="1" applyAlignment="1">
      <alignment horizontal="left" indent="1"/>
    </xf>
    <xf numFmtId="0" fontId="35" fillId="36" borderId="18" xfId="0" applyFont="1" applyFill="1" applyBorder="1" applyAlignment="1">
      <alignment horizontal="left"/>
    </xf>
    <xf numFmtId="1" fontId="34" fillId="36" borderId="48" xfId="0" applyNumberFormat="1" applyFont="1" applyFill="1" applyBorder="1" applyAlignment="1">
      <alignment horizontal="left" textRotation="90"/>
    </xf>
    <xf numFmtId="1" fontId="34" fillId="36" borderId="49" xfId="0" applyNumberFormat="1" applyFont="1" applyFill="1" applyBorder="1" applyAlignment="1">
      <alignment horizontal="left" textRotation="90"/>
    </xf>
    <xf numFmtId="1" fontId="34" fillId="36" borderId="50" xfId="0" applyNumberFormat="1" applyFont="1" applyFill="1" applyBorder="1" applyAlignment="1">
      <alignment horizontal="left" textRotation="90"/>
    </xf>
    <xf numFmtId="1" fontId="35" fillId="36" borderId="46" xfId="0" applyNumberFormat="1" applyFont="1" applyFill="1" applyBorder="1" applyAlignment="1">
      <alignment horizontal="center"/>
    </xf>
    <xf numFmtId="0" fontId="35" fillId="33" borderId="32" xfId="0" applyFont="1" applyFill="1" applyBorder="1" applyAlignment="1">
      <alignment horizontal="left" indent="1"/>
    </xf>
    <xf numFmtId="1" fontId="35" fillId="33" borderId="44" xfId="0" applyNumberFormat="1" applyFont="1" applyFill="1" applyBorder="1" applyAlignment="1">
      <alignment horizontal="left" textRotation="90"/>
    </xf>
    <xf numFmtId="1" fontId="35" fillId="33" borderId="44" xfId="0" applyNumberFormat="1" applyFont="1" applyFill="1" applyBorder="1" applyAlignment="1">
      <alignment horizontal="center" textRotation="90"/>
    </xf>
    <xf numFmtId="0" fontId="34" fillId="35" borderId="36" xfId="0" applyFont="1" applyFill="1" applyBorder="1" applyAlignment="1">
      <alignment horizontal="center" textRotation="90"/>
    </xf>
    <xf numFmtId="0" fontId="35" fillId="35" borderId="34" xfId="0" applyFont="1" applyFill="1" applyBorder="1" applyAlignment="1">
      <alignment horizontal="left"/>
    </xf>
    <xf numFmtId="1" fontId="34" fillId="35" borderId="50" xfId="0" applyNumberFormat="1" applyFont="1" applyFill="1" applyBorder="1" applyAlignment="1">
      <alignment horizontal="left" textRotation="90"/>
    </xf>
    <xf numFmtId="0" fontId="69" fillId="35" borderId="10" xfId="0" applyFont="1" applyFill="1" applyBorder="1" applyAlignment="1">
      <alignment horizontal="center"/>
    </xf>
    <xf numFmtId="0" fontId="35" fillId="36" borderId="49" xfId="0" applyFont="1" applyFill="1" applyBorder="1" applyAlignment="1">
      <alignment/>
    </xf>
    <xf numFmtId="1" fontId="35" fillId="35" borderId="44" xfId="0" applyNumberFormat="1" applyFont="1" applyFill="1" applyBorder="1" applyAlignment="1">
      <alignment horizontal="center" textRotation="90"/>
    </xf>
    <xf numFmtId="0" fontId="73" fillId="35" borderId="10" xfId="0" applyFont="1" applyFill="1" applyBorder="1" applyAlignment="1">
      <alignment horizontal="center"/>
    </xf>
    <xf numFmtId="0" fontId="35" fillId="35" borderId="2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10" fillId="37" borderId="0" xfId="0" applyFont="1" applyFill="1" applyAlignment="1" applyProtection="1">
      <alignment/>
      <protection locked="0"/>
    </xf>
    <xf numFmtId="43" fontId="10" fillId="37" borderId="0" xfId="48" applyNumberFormat="1" applyFont="1" applyFill="1" applyAlignment="1" applyProtection="1">
      <alignment horizontal="center"/>
      <protection locked="0"/>
    </xf>
    <xf numFmtId="43" fontId="8" fillId="37" borderId="0" xfId="48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5" fillId="37" borderId="0" xfId="0" applyFont="1" applyFill="1" applyBorder="1" applyAlignment="1" applyProtection="1">
      <alignment horizontal="center"/>
      <protection locked="0"/>
    </xf>
    <xf numFmtId="0" fontId="75" fillId="0" borderId="0" xfId="0" applyFont="1" applyFill="1" applyBorder="1" applyAlignment="1" applyProtection="1">
      <alignment/>
      <protection locked="0"/>
    </xf>
    <xf numFmtId="0" fontId="76" fillId="37" borderId="0" xfId="0" applyFont="1" applyFill="1" applyBorder="1" applyAlignment="1" applyProtection="1">
      <alignment horizontal="center"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4" fillId="37" borderId="0" xfId="53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Continuous"/>
      <protection locked="0"/>
    </xf>
    <xf numFmtId="0" fontId="77" fillId="0" borderId="0" xfId="0" applyFont="1" applyFill="1" applyBorder="1" applyAlignment="1" applyProtection="1">
      <alignment/>
      <protection locked="0"/>
    </xf>
    <xf numFmtId="0" fontId="78" fillId="0" borderId="0" xfId="0" applyFont="1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3" fillId="10" borderId="0" xfId="48" applyNumberFormat="1" applyFont="1" applyFill="1" applyBorder="1" applyAlignment="1" applyProtection="1">
      <alignment vertical="top"/>
      <protection locked="0"/>
    </xf>
    <xf numFmtId="3" fontId="6" fillId="10" borderId="0" xfId="48" applyNumberFormat="1" applyFont="1" applyFill="1" applyBorder="1" applyAlignment="1" applyProtection="1">
      <alignment vertical="top"/>
      <protection locked="0"/>
    </xf>
    <xf numFmtId="0" fontId="79" fillId="0" borderId="0" xfId="0" applyFont="1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77" fillId="37" borderId="0" xfId="0" applyFont="1" applyFill="1" applyAlignment="1" applyProtection="1">
      <alignment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77" fillId="0" borderId="0" xfId="0" applyFont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3" fillId="37" borderId="0" xfId="0" applyFont="1" applyFill="1" applyAlignment="1" applyProtection="1">
      <alignment wrapText="1"/>
      <protection locked="0"/>
    </xf>
    <xf numFmtId="43" fontId="3" fillId="37" borderId="0" xfId="48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5" fillId="37" borderId="0" xfId="0" applyFont="1" applyFill="1" applyAlignment="1" applyProtection="1">
      <alignment/>
      <protection locked="0"/>
    </xf>
    <xf numFmtId="43" fontId="5" fillId="37" borderId="0" xfId="48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0" fillId="37" borderId="0" xfId="0" applyFont="1" applyFill="1" applyAlignment="1" applyProtection="1">
      <alignment/>
      <protection/>
    </xf>
    <xf numFmtId="0" fontId="10" fillId="37" borderId="0" xfId="0" applyFont="1" applyFill="1" applyAlignment="1" applyProtection="1">
      <alignment wrapText="1"/>
      <protection/>
    </xf>
    <xf numFmtId="43" fontId="10" fillId="37" borderId="0" xfId="48" applyNumberFormat="1" applyFont="1" applyFill="1" applyAlignment="1" applyProtection="1">
      <alignment horizontal="center"/>
      <protection/>
    </xf>
    <xf numFmtId="43" fontId="8" fillId="37" borderId="0" xfId="48" applyNumberFormat="1" applyFont="1" applyFill="1" applyAlignment="1" applyProtection="1">
      <alignment horizontal="right"/>
      <protection/>
    </xf>
    <xf numFmtId="0" fontId="75" fillId="37" borderId="0" xfId="0" applyFont="1" applyFill="1" applyBorder="1" applyAlignment="1" applyProtection="1">
      <alignment/>
      <protection/>
    </xf>
    <xf numFmtId="0" fontId="76" fillId="37" borderId="0" xfId="0" applyFont="1" applyFill="1" applyBorder="1" applyAlignment="1" applyProtection="1">
      <alignment/>
      <protection/>
    </xf>
    <xf numFmtId="0" fontId="76" fillId="37" borderId="0" xfId="0" applyFont="1" applyFill="1" applyBorder="1" applyAlignment="1" applyProtection="1">
      <alignment horizontal="centerContinuous"/>
      <protection/>
    </xf>
    <xf numFmtId="0" fontId="4" fillId="37" borderId="0" xfId="53" applyFont="1" applyFill="1" applyBorder="1" applyAlignment="1" applyProtection="1">
      <alignment horizontal="centerContinuous"/>
      <protection/>
    </xf>
    <xf numFmtId="0" fontId="4" fillId="37" borderId="0" xfId="53" applyFont="1" applyFill="1" applyBorder="1" applyAlignment="1" applyProtection="1">
      <alignment horizontal="center"/>
      <protection/>
    </xf>
    <xf numFmtId="0" fontId="8" fillId="37" borderId="0" xfId="0" applyFont="1" applyFill="1" applyBorder="1" applyAlignment="1" applyProtection="1">
      <alignment horizontal="right"/>
      <protection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37" borderId="0" xfId="0" applyFont="1" applyFill="1" applyBorder="1" applyAlignment="1" applyProtection="1">
      <alignment horizontal="left"/>
      <protection/>
    </xf>
    <xf numFmtId="0" fontId="4" fillId="37" borderId="51" xfId="53" applyFont="1" applyFill="1" applyBorder="1" applyAlignment="1" applyProtection="1">
      <alignment horizontal="center"/>
      <protection/>
    </xf>
    <xf numFmtId="0" fontId="76" fillId="37" borderId="51" xfId="0" applyFont="1" applyFill="1" applyBorder="1" applyAlignment="1" applyProtection="1">
      <alignment horizontal="centerContinuous"/>
      <protection/>
    </xf>
    <xf numFmtId="0" fontId="4" fillId="37" borderId="51" xfId="53" applyFont="1" applyFill="1" applyBorder="1" applyAlignment="1" applyProtection="1">
      <alignment horizontal="centerContinuous"/>
      <protection/>
    </xf>
    <xf numFmtId="0" fontId="76" fillId="37" borderId="51" xfId="0" applyFont="1" applyFill="1" applyBorder="1" applyAlignment="1" applyProtection="1">
      <alignment horizontal="center"/>
      <protection/>
    </xf>
    <xf numFmtId="0" fontId="3" fillId="37" borderId="0" xfId="53" applyFont="1" applyFill="1" applyBorder="1" applyAlignment="1" applyProtection="1">
      <alignment horizontal="center" vertical="center"/>
      <protection/>
    </xf>
    <xf numFmtId="0" fontId="77" fillId="37" borderId="0" xfId="0" applyFont="1" applyFill="1" applyBorder="1" applyAlignment="1" applyProtection="1">
      <alignment horizontal="center"/>
      <protection/>
    </xf>
    <xf numFmtId="0" fontId="3" fillId="37" borderId="0" xfId="53" applyFont="1" applyFill="1" applyBorder="1" applyAlignment="1" applyProtection="1">
      <alignment horizontal="center"/>
      <protection/>
    </xf>
    <xf numFmtId="0" fontId="78" fillId="39" borderId="0" xfId="0" applyFont="1" applyFill="1" applyBorder="1" applyAlignment="1" applyProtection="1">
      <alignment horizontal="center" vertical="center"/>
      <protection/>
    </xf>
    <xf numFmtId="0" fontId="8" fillId="39" borderId="0" xfId="53" applyFont="1" applyFill="1" applyBorder="1" applyAlignment="1" applyProtection="1">
      <alignment horizontal="center" vertical="center"/>
      <protection/>
    </xf>
    <xf numFmtId="167" fontId="10" fillId="39" borderId="0" xfId="48" applyNumberFormat="1" applyFont="1" applyFill="1" applyBorder="1" applyAlignment="1" applyProtection="1">
      <alignment horizontal="center" vertical="center"/>
      <protection/>
    </xf>
    <xf numFmtId="0" fontId="77" fillId="37" borderId="51" xfId="0" applyFont="1" applyFill="1" applyBorder="1" applyAlignment="1" applyProtection="1">
      <alignment/>
      <protection/>
    </xf>
    <xf numFmtId="0" fontId="6" fillId="37" borderId="51" xfId="53" applyFont="1" applyFill="1" applyBorder="1" applyAlignment="1" applyProtection="1">
      <alignment vertical="center"/>
      <protection/>
    </xf>
    <xf numFmtId="0" fontId="3" fillId="37" borderId="51" xfId="53" applyFont="1" applyFill="1" applyBorder="1" applyAlignment="1" applyProtection="1">
      <alignment/>
      <protection/>
    </xf>
    <xf numFmtId="0" fontId="77" fillId="0" borderId="51" xfId="0" applyFont="1" applyFill="1" applyBorder="1" applyAlignment="1" applyProtection="1">
      <alignment/>
      <protection/>
    </xf>
    <xf numFmtId="0" fontId="77" fillId="38" borderId="0" xfId="0" applyFont="1" applyFill="1" applyBorder="1" applyAlignment="1" applyProtection="1">
      <alignment/>
      <protection/>
    </xf>
    <xf numFmtId="0" fontId="6" fillId="38" borderId="0" xfId="53" applyFont="1" applyFill="1" applyBorder="1" applyAlignment="1" applyProtection="1">
      <alignment vertical="center"/>
      <protection/>
    </xf>
    <xf numFmtId="0" fontId="3" fillId="38" borderId="0" xfId="53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 horizontal="left" vertical="center"/>
      <protection/>
    </xf>
    <xf numFmtId="0" fontId="6" fillId="38" borderId="0" xfId="0" applyFont="1" applyFill="1" applyBorder="1" applyAlignment="1" applyProtection="1">
      <alignment horizontal="left" vertical="top"/>
      <protection/>
    </xf>
    <xf numFmtId="0" fontId="6" fillId="38" borderId="0" xfId="0" applyFont="1" applyFill="1" applyBorder="1" applyAlignment="1" applyProtection="1">
      <alignment vertical="top" wrapText="1"/>
      <protection/>
    </xf>
    <xf numFmtId="0" fontId="6" fillId="38" borderId="0" xfId="0" applyFont="1" applyFill="1" applyBorder="1" applyAlignment="1" applyProtection="1">
      <alignment vertical="center"/>
      <protection/>
    </xf>
    <xf numFmtId="3" fontId="3" fillId="38" borderId="0" xfId="0" applyNumberFormat="1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6" fillId="38" borderId="0" xfId="0" applyNumberFormat="1" applyFont="1" applyFill="1" applyBorder="1" applyAlignment="1" applyProtection="1">
      <alignment horizontal="left" vertical="top"/>
      <protection/>
    </xf>
    <xf numFmtId="0" fontId="7" fillId="38" borderId="0" xfId="0" applyFont="1" applyFill="1" applyBorder="1" applyAlignment="1" applyProtection="1">
      <alignment vertical="top" wrapText="1"/>
      <protection/>
    </xf>
    <xf numFmtId="0" fontId="3" fillId="38" borderId="0" xfId="0" applyFont="1" applyFill="1" applyBorder="1" applyAlignment="1" applyProtection="1">
      <alignment horizontal="left" vertical="center"/>
      <protection/>
    </xf>
    <xf numFmtId="0" fontId="3" fillId="38" borderId="0" xfId="0" applyFont="1" applyFill="1" applyBorder="1" applyAlignment="1" applyProtection="1">
      <alignment horizontal="left" vertical="top"/>
      <protection/>
    </xf>
    <xf numFmtId="0" fontId="3" fillId="38" borderId="0" xfId="0" applyFont="1" applyFill="1" applyBorder="1" applyAlignment="1" applyProtection="1">
      <alignment vertical="center"/>
      <protection/>
    </xf>
    <xf numFmtId="0" fontId="3" fillId="38" borderId="0" xfId="0" applyFont="1" applyFill="1" applyBorder="1" applyAlignment="1" applyProtection="1">
      <alignment vertical="top" wrapText="1"/>
      <protection/>
    </xf>
    <xf numFmtId="0" fontId="7" fillId="38" borderId="0" xfId="0" applyFont="1" applyFill="1" applyBorder="1" applyAlignment="1" applyProtection="1">
      <alignment vertical="center"/>
      <protection/>
    </xf>
    <xf numFmtId="0" fontId="6" fillId="38" borderId="51" xfId="0" applyFont="1" applyFill="1" applyBorder="1" applyAlignment="1" applyProtection="1">
      <alignment vertical="top" wrapText="1"/>
      <protection/>
    </xf>
    <xf numFmtId="0" fontId="7" fillId="38" borderId="51" xfId="0" applyFont="1" applyFill="1" applyBorder="1" applyAlignment="1" applyProtection="1">
      <alignment vertical="center"/>
      <protection/>
    </xf>
    <xf numFmtId="0" fontId="81" fillId="38" borderId="0" xfId="0" applyFont="1" applyFill="1" applyBorder="1" applyAlignment="1" applyProtection="1">
      <alignment vertical="top" wrapText="1"/>
      <protection/>
    </xf>
    <xf numFmtId="0" fontId="3" fillId="38" borderId="0" xfId="0" applyFont="1" applyFill="1" applyBorder="1" applyAlignment="1" applyProtection="1">
      <alignment vertical="top"/>
      <protection/>
    </xf>
    <xf numFmtId="0" fontId="7" fillId="38" borderId="51" xfId="0" applyFont="1" applyFill="1" applyBorder="1" applyAlignment="1" applyProtection="1">
      <alignment vertical="top" wrapText="1"/>
      <protection/>
    </xf>
    <xf numFmtId="0" fontId="3" fillId="38" borderId="51" xfId="0" applyFont="1" applyFill="1" applyBorder="1" applyAlignment="1" applyProtection="1">
      <alignment vertical="top"/>
      <protection/>
    </xf>
    <xf numFmtId="0" fontId="6" fillId="37" borderId="51" xfId="0" applyFont="1" applyFill="1" applyBorder="1" applyAlignment="1" applyProtection="1">
      <alignment vertical="center"/>
      <protection/>
    </xf>
    <xf numFmtId="0" fontId="6" fillId="37" borderId="51" xfId="0" applyFont="1" applyFill="1" applyBorder="1" applyAlignment="1" applyProtection="1">
      <alignment vertical="top" wrapText="1"/>
      <protection/>
    </xf>
    <xf numFmtId="0" fontId="3" fillId="37" borderId="51" xfId="0" applyFont="1" applyFill="1" applyBorder="1" applyAlignment="1" applyProtection="1">
      <alignment vertical="center"/>
      <protection/>
    </xf>
    <xf numFmtId="0" fontId="6" fillId="38" borderId="51" xfId="0" applyFont="1" applyFill="1" applyBorder="1" applyAlignment="1" applyProtection="1">
      <alignment vertical="center"/>
      <protection/>
    </xf>
    <xf numFmtId="3" fontId="3" fillId="38" borderId="51" xfId="0" applyNumberFormat="1" applyFont="1" applyFill="1" applyBorder="1" applyAlignment="1" applyProtection="1">
      <alignment/>
      <protection/>
    </xf>
    <xf numFmtId="0" fontId="0" fillId="38" borderId="51" xfId="0" applyFill="1" applyBorder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11" fillId="37" borderId="0" xfId="0" applyFont="1" applyFill="1" applyAlignment="1" applyProtection="1">
      <alignment horizontal="right" vertical="top"/>
      <protection/>
    </xf>
    <xf numFmtId="0" fontId="79" fillId="37" borderId="0" xfId="0" applyFont="1" applyFill="1" applyAlignment="1" applyProtection="1">
      <alignment/>
      <protection/>
    </xf>
    <xf numFmtId="0" fontId="11" fillId="37" borderId="0" xfId="0" applyFont="1" applyFill="1" applyAlignment="1" applyProtection="1">
      <alignment vertical="center"/>
      <protection/>
    </xf>
    <xf numFmtId="0" fontId="11" fillId="37" borderId="0" xfId="0" applyFont="1" applyFill="1" applyAlignment="1" applyProtection="1">
      <alignment/>
      <protection/>
    </xf>
    <xf numFmtId="0" fontId="80" fillId="37" borderId="0" xfId="0" applyFont="1" applyFill="1" applyAlignment="1" applyProtection="1">
      <alignment/>
      <protection/>
    </xf>
    <xf numFmtId="0" fontId="2" fillId="37" borderId="0" xfId="0" applyFont="1" applyFill="1" applyBorder="1" applyAlignment="1" applyProtection="1">
      <alignment horizontal="left" vertical="top"/>
      <protection/>
    </xf>
    <xf numFmtId="164" fontId="5" fillId="37" borderId="0" xfId="48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right"/>
      <protection/>
    </xf>
    <xf numFmtId="0" fontId="3" fillId="37" borderId="0" xfId="0" applyFont="1" applyFill="1" applyBorder="1" applyAlignment="1" applyProtection="1">
      <alignment horizontal="left"/>
      <protection/>
    </xf>
    <xf numFmtId="0" fontId="3" fillId="37" borderId="0" xfId="0" applyFont="1" applyFill="1" applyAlignment="1" applyProtection="1">
      <alignment/>
      <protection/>
    </xf>
    <xf numFmtId="0" fontId="2" fillId="37" borderId="0" xfId="0" applyFont="1" applyFill="1" applyBorder="1" applyAlignment="1" applyProtection="1">
      <alignment vertical="top"/>
      <protection/>
    </xf>
    <xf numFmtId="164" fontId="3" fillId="37" borderId="0" xfId="48" applyFont="1" applyFill="1" applyBorder="1" applyAlignment="1" applyProtection="1">
      <alignment/>
      <protection/>
    </xf>
    <xf numFmtId="0" fontId="3" fillId="37" borderId="39" xfId="0" applyFont="1" applyFill="1" applyBorder="1" applyAlignment="1" applyProtection="1">
      <alignment vertical="top"/>
      <protection/>
    </xf>
    <xf numFmtId="0" fontId="5" fillId="37" borderId="0" xfId="0" applyFont="1" applyFill="1" applyAlignment="1" applyProtection="1">
      <alignment/>
      <protection/>
    </xf>
    <xf numFmtId="0" fontId="77" fillId="37" borderId="0" xfId="0" applyFont="1" applyFill="1" applyAlignment="1" applyProtection="1">
      <alignment/>
      <protection/>
    </xf>
    <xf numFmtId="0" fontId="3" fillId="37" borderId="0" xfId="0" applyFont="1" applyFill="1" applyAlignment="1" applyProtection="1">
      <alignment wrapText="1"/>
      <protection/>
    </xf>
    <xf numFmtId="43" fontId="5" fillId="37" borderId="0" xfId="48" applyNumberFormat="1" applyFont="1" applyFill="1" applyAlignment="1" applyProtection="1">
      <alignment horizontal="center"/>
      <protection/>
    </xf>
    <xf numFmtId="43" fontId="3" fillId="37" borderId="0" xfId="48" applyNumberFormat="1" applyFont="1" applyFill="1" applyAlignment="1" applyProtection="1">
      <alignment horizontal="center"/>
      <protection/>
    </xf>
    <xf numFmtId="3" fontId="6" fillId="16" borderId="0" xfId="0" applyNumberFormat="1" applyFont="1" applyFill="1" applyBorder="1" applyAlignment="1" applyProtection="1">
      <alignment vertical="center"/>
      <protection/>
    </xf>
    <xf numFmtId="3" fontId="3" fillId="16" borderId="0" xfId="48" applyNumberFormat="1" applyFont="1" applyFill="1" applyBorder="1" applyAlignment="1" applyProtection="1">
      <alignment vertical="top"/>
      <protection/>
    </xf>
    <xf numFmtId="3" fontId="7" fillId="16" borderId="0" xfId="0" applyNumberFormat="1" applyFont="1" applyFill="1" applyBorder="1" applyAlignment="1" applyProtection="1">
      <alignment/>
      <protection/>
    </xf>
    <xf numFmtId="3" fontId="3" fillId="38" borderId="0" xfId="48" applyNumberFormat="1" applyFont="1" applyFill="1" applyBorder="1" applyAlignment="1" applyProtection="1">
      <alignment vertical="top"/>
      <protection/>
    </xf>
    <xf numFmtId="3" fontId="6" fillId="16" borderId="0" xfId="48" applyNumberFormat="1" applyFont="1" applyFill="1" applyBorder="1" applyAlignment="1" applyProtection="1">
      <alignment vertical="top"/>
      <protection/>
    </xf>
    <xf numFmtId="3" fontId="7" fillId="38" borderId="51" xfId="48" applyNumberFormat="1" applyFont="1" applyFill="1" applyBorder="1" applyAlignment="1" applyProtection="1">
      <alignment vertical="center"/>
      <protection/>
    </xf>
    <xf numFmtId="3" fontId="7" fillId="38" borderId="52" xfId="48" applyNumberFormat="1" applyFont="1" applyFill="1" applyBorder="1" applyAlignment="1" applyProtection="1">
      <alignment vertical="center"/>
      <protection/>
    </xf>
    <xf numFmtId="3" fontId="9" fillId="38" borderId="0" xfId="0" applyNumberFormat="1" applyFont="1" applyFill="1" applyBorder="1" applyAlignment="1" applyProtection="1">
      <alignment/>
      <protection/>
    </xf>
    <xf numFmtId="3" fontId="3" fillId="16" borderId="0" xfId="0" applyNumberFormat="1" applyFont="1" applyFill="1" applyBorder="1" applyAlignment="1" applyProtection="1">
      <alignment/>
      <protection/>
    </xf>
    <xf numFmtId="3" fontId="6" fillId="16" borderId="0" xfId="0" applyNumberFormat="1" applyFont="1" applyFill="1" applyBorder="1" applyAlignment="1" applyProtection="1">
      <alignment/>
      <protection/>
    </xf>
    <xf numFmtId="3" fontId="9" fillId="38" borderId="0" xfId="0" applyNumberFormat="1" applyFont="1" applyFill="1" applyBorder="1" applyAlignment="1" applyProtection="1">
      <alignment vertical="center"/>
      <protection/>
    </xf>
    <xf numFmtId="3" fontId="7" fillId="37" borderId="51" xfId="48" applyNumberFormat="1" applyFont="1" applyFill="1" applyBorder="1" applyAlignment="1" applyProtection="1">
      <alignment vertical="center"/>
      <protection/>
    </xf>
    <xf numFmtId="3" fontId="7" fillId="37" borderId="52" xfId="48" applyNumberFormat="1" applyFont="1" applyFill="1" applyBorder="1" applyAlignment="1" applyProtection="1">
      <alignment vertical="center"/>
      <protection/>
    </xf>
    <xf numFmtId="0" fontId="3" fillId="10" borderId="10" xfId="0" applyFont="1" applyFill="1" applyBorder="1" applyAlignment="1" applyProtection="1">
      <alignment horizontal="center"/>
      <protection/>
    </xf>
    <xf numFmtId="0" fontId="3" fillId="10" borderId="11" xfId="0" applyFont="1" applyFill="1" applyBorder="1" applyAlignment="1" applyProtection="1">
      <alignment/>
      <protection/>
    </xf>
    <xf numFmtId="0" fontId="13" fillId="10" borderId="17" xfId="0" applyFont="1" applyFill="1" applyBorder="1" applyAlignment="1" applyProtection="1">
      <alignment horizontal="left"/>
      <protection/>
    </xf>
    <xf numFmtId="165" fontId="3" fillId="10" borderId="10" xfId="48" applyNumberFormat="1" applyFont="1" applyFill="1" applyBorder="1" applyAlignment="1">
      <alignment/>
    </xf>
    <xf numFmtId="14" fontId="8" fillId="4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 locked="0"/>
    </xf>
    <xf numFmtId="0" fontId="4" fillId="37" borderId="0" xfId="53" applyFont="1" applyFill="1" applyBorder="1" applyAlignment="1" applyProtection="1">
      <alignment horizontal="center"/>
      <protection/>
    </xf>
    <xf numFmtId="0" fontId="76" fillId="37" borderId="0" xfId="0" applyFont="1" applyFill="1" applyBorder="1" applyAlignment="1" applyProtection="1">
      <alignment horizontal="center"/>
      <protection/>
    </xf>
    <xf numFmtId="164" fontId="10" fillId="37" borderId="0" xfId="48" applyFont="1" applyFill="1" applyAlignment="1" applyProtection="1">
      <alignment horizontal="center"/>
      <protection locked="0"/>
    </xf>
    <xf numFmtId="164" fontId="76" fillId="0" borderId="0" xfId="48" applyFont="1" applyFill="1" applyBorder="1" applyAlignment="1" applyProtection="1">
      <alignment/>
      <protection locked="0"/>
    </xf>
    <xf numFmtId="164" fontId="77" fillId="0" borderId="0" xfId="48" applyFont="1" applyFill="1" applyBorder="1" applyAlignment="1" applyProtection="1">
      <alignment/>
      <protection locked="0"/>
    </xf>
    <xf numFmtId="164" fontId="78" fillId="0" borderId="0" xfId="48" applyFont="1" applyFill="1" applyBorder="1" applyAlignment="1" applyProtection="1">
      <alignment/>
      <protection locked="0"/>
    </xf>
    <xf numFmtId="164" fontId="0" fillId="0" borderId="0" xfId="48" applyFont="1" applyAlignment="1" applyProtection="1">
      <alignment/>
      <protection locked="0"/>
    </xf>
    <xf numFmtId="164" fontId="79" fillId="0" borderId="0" xfId="48" applyFont="1" applyAlignment="1" applyProtection="1">
      <alignment/>
      <protection locked="0"/>
    </xf>
    <xf numFmtId="164" fontId="80" fillId="0" borderId="0" xfId="48" applyFont="1" applyAlignment="1" applyProtection="1">
      <alignment/>
      <protection locked="0"/>
    </xf>
    <xf numFmtId="164" fontId="77" fillId="0" borderId="0" xfId="48" applyFont="1" applyAlignment="1" applyProtection="1">
      <alignment/>
      <protection locked="0"/>
    </xf>
    <xf numFmtId="164" fontId="77" fillId="37" borderId="0" xfId="48" applyFont="1" applyFill="1" applyAlignment="1" applyProtection="1">
      <alignment/>
      <protection locked="0"/>
    </xf>
    <xf numFmtId="164" fontId="3" fillId="0" borderId="0" xfId="48" applyFont="1" applyFill="1" applyAlignment="1" applyProtection="1">
      <alignment/>
      <protection locked="0"/>
    </xf>
    <xf numFmtId="164" fontId="5" fillId="0" borderId="0" xfId="48" applyFont="1" applyFill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64" fontId="0" fillId="0" borderId="0" xfId="48" applyFont="1" applyAlignment="1" applyProtection="1">
      <alignment/>
      <protection locked="0"/>
    </xf>
    <xf numFmtId="164" fontId="67" fillId="35" borderId="0" xfId="48" applyFont="1" applyFill="1" applyAlignment="1" applyProtection="1">
      <alignment/>
      <protection locked="0"/>
    </xf>
    <xf numFmtId="4" fontId="67" fillId="35" borderId="0" xfId="0" applyNumberFormat="1" applyFont="1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64" fontId="0" fillId="0" borderId="0" xfId="48" applyFont="1" applyAlignment="1" applyProtection="1">
      <alignment/>
      <protection locked="0"/>
    </xf>
    <xf numFmtId="164" fontId="0" fillId="0" borderId="0" xfId="48" applyFont="1" applyAlignment="1" applyProtection="1">
      <alignment/>
      <protection locked="0"/>
    </xf>
    <xf numFmtId="164" fontId="0" fillId="0" borderId="0" xfId="48" applyFont="1" applyAlignment="1" applyProtection="1">
      <alignment/>
      <protection locked="0"/>
    </xf>
    <xf numFmtId="164" fontId="0" fillId="0" borderId="0" xfId="48" applyFont="1" applyAlignment="1" applyProtection="1">
      <alignment/>
      <protection locked="0"/>
    </xf>
    <xf numFmtId="164" fontId="0" fillId="0" borderId="0" xfId="48" applyFont="1" applyAlignment="1" applyProtection="1">
      <alignment/>
      <protection locked="0"/>
    </xf>
    <xf numFmtId="43" fontId="77" fillId="0" borderId="0" xfId="0" applyNumberFormat="1" applyFont="1" applyAlignment="1" applyProtection="1">
      <alignment/>
      <protection locked="0"/>
    </xf>
    <xf numFmtId="3" fontId="77" fillId="0" borderId="0" xfId="0" applyNumberFormat="1" applyFont="1" applyAlignment="1" applyProtection="1">
      <alignment/>
      <protection locked="0"/>
    </xf>
    <xf numFmtId="164" fontId="0" fillId="0" borderId="0" xfId="48" applyFont="1" applyAlignment="1" applyProtection="1">
      <alignment/>
      <protection locked="0"/>
    </xf>
    <xf numFmtId="164" fontId="0" fillId="0" borderId="0" xfId="48" applyFont="1" applyAlignment="1" applyProtection="1">
      <alignment horizontal="right"/>
      <protection locked="0"/>
    </xf>
    <xf numFmtId="0" fontId="4" fillId="37" borderId="0" xfId="53" applyFont="1" applyFill="1" applyBorder="1" applyAlignment="1" applyProtection="1">
      <alignment horizontal="center"/>
      <protection/>
    </xf>
    <xf numFmtId="0" fontId="11" fillId="37" borderId="53" xfId="0" applyFont="1" applyFill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wrapText="1"/>
      <protection/>
    </xf>
    <xf numFmtId="0" fontId="11" fillId="37" borderId="0" xfId="0" applyFont="1" applyFill="1" applyAlignment="1" applyProtection="1">
      <alignment vertical="center" wrapText="1"/>
      <protection/>
    </xf>
    <xf numFmtId="0" fontId="79" fillId="0" borderId="0" xfId="0" applyFont="1" applyAlignment="1" applyProtection="1">
      <alignment wrapText="1"/>
      <protection/>
    </xf>
    <xf numFmtId="0" fontId="35" fillId="33" borderId="33" xfId="0" applyFont="1" applyFill="1" applyBorder="1" applyAlignment="1">
      <alignment horizontal="center"/>
    </xf>
    <xf numFmtId="0" fontId="35" fillId="33" borderId="34" xfId="0" applyFont="1" applyFill="1" applyBorder="1" applyAlignment="1">
      <alignment horizontal="center"/>
    </xf>
    <xf numFmtId="0" fontId="6" fillId="25" borderId="54" xfId="0" applyFont="1" applyFill="1" applyBorder="1" applyAlignment="1" applyProtection="1">
      <alignment horizontal="center" vertical="center"/>
      <protection/>
    </xf>
    <xf numFmtId="0" fontId="6" fillId="25" borderId="55" xfId="0" applyFont="1" applyFill="1" applyBorder="1" applyAlignment="1" applyProtection="1">
      <alignment horizontal="center" vertical="center"/>
      <protection/>
    </xf>
    <xf numFmtId="0" fontId="6" fillId="25" borderId="56" xfId="0" applyFont="1" applyFill="1" applyBorder="1" applyAlignment="1" applyProtection="1">
      <alignment horizontal="center" vertical="center"/>
      <protection/>
    </xf>
    <xf numFmtId="0" fontId="76" fillId="37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0</xdr:row>
      <xdr:rowOff>76200</xdr:rowOff>
    </xdr:from>
    <xdr:to>
      <xdr:col>10</xdr:col>
      <xdr:colOff>647700</xdr:colOff>
      <xdr:row>4</xdr:row>
      <xdr:rowOff>123825</xdr:rowOff>
    </xdr:to>
    <xdr:pic macro="[0]!ThisWorkbook.CharacterSV">
      <xdr:nvPicPr>
        <xdr:cNvPr id="1" name="1 Imagen" descr="Convertir archivo plano cs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6200"/>
          <a:ext cx="1114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1209675</xdr:colOff>
      <xdr:row>3</xdr:row>
      <xdr:rowOff>142875</xdr:rowOff>
    </xdr:to>
    <xdr:pic>
      <xdr:nvPicPr>
        <xdr:cNvPr id="1" name="10 Imagen"/>
        <xdr:cNvPicPr preferRelativeResize="1">
          <a:picLocks noChangeAspect="0"/>
        </xdr:cNvPicPr>
      </xdr:nvPicPr>
      <xdr:blipFill>
        <a:blip r:embed="rId1"/>
        <a:srcRect l="-541" t="-238" r="65922" b="91690"/>
        <a:stretch>
          <a:fillRect/>
        </a:stretch>
      </xdr:blipFill>
      <xdr:spPr>
        <a:xfrm>
          <a:off x="76200" y="47625"/>
          <a:ext cx="1666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76200</xdr:rowOff>
    </xdr:from>
    <xdr:to>
      <xdr:col>4</xdr:col>
      <xdr:colOff>2085975</xdr:colOff>
      <xdr:row>4</xdr:row>
      <xdr:rowOff>114300</xdr:rowOff>
    </xdr:to>
    <xdr:pic>
      <xdr:nvPicPr>
        <xdr:cNvPr id="2" name="11 Imagen"/>
        <xdr:cNvPicPr preferRelativeResize="1">
          <a:picLocks noChangeAspect="1"/>
        </xdr:cNvPicPr>
      </xdr:nvPicPr>
      <xdr:blipFill>
        <a:blip r:embed="rId1"/>
        <a:srcRect l="77000" t="1989" r="-592" b="91569"/>
        <a:stretch>
          <a:fillRect/>
        </a:stretch>
      </xdr:blipFill>
      <xdr:spPr>
        <a:xfrm>
          <a:off x="6562725" y="76200"/>
          <a:ext cx="1752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11_06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 ESF 10 7 1"/>
      <sheetName val="ESFCat"/>
      <sheetName val="ESFplant"/>
      <sheetName val="Para plano ESF 10 7 1"/>
      <sheetName val="JUNIO "/>
    </sheetNames>
    <sheetDataSet>
      <sheetData sheetId="4">
        <row r="50">
          <cell r="J50">
            <v>22200093.02999997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tabColor rgb="FFFFFF00"/>
    <pageSetUpPr fitToPage="1"/>
  </sheetPr>
  <dimension ref="A1:M78"/>
  <sheetViews>
    <sheetView zoomScale="115" zoomScaleNormal="115" zoomScalePageLayoutView="0" workbookViewId="0" topLeftCell="A1">
      <selection activeCell="A28" sqref="A1:IV16384"/>
    </sheetView>
  </sheetViews>
  <sheetFormatPr defaultColWidth="11.421875" defaultRowHeight="15"/>
  <cols>
    <col min="1" max="1" width="1.28515625" style="194" customWidth="1"/>
    <col min="2" max="2" width="6.7109375" style="194" customWidth="1"/>
    <col min="3" max="3" width="66.8515625" style="194" customWidth="1"/>
    <col min="4" max="4" width="3.421875" style="194" customWidth="1"/>
    <col min="5" max="5" width="29.00390625" style="194" customWidth="1"/>
    <col min="6" max="6" width="27.7109375" style="194" customWidth="1"/>
    <col min="7" max="7" width="1.28515625" style="194" customWidth="1"/>
    <col min="8" max="16384" width="11.421875" style="194" customWidth="1"/>
  </cols>
  <sheetData>
    <row r="1" spans="1:13" s="184" customFormat="1" ht="12">
      <c r="A1" s="211"/>
      <c r="B1" s="212"/>
      <c r="C1" s="213"/>
      <c r="D1" s="213"/>
      <c r="E1" s="213"/>
      <c r="F1" s="214" t="s">
        <v>54</v>
      </c>
      <c r="G1" s="182"/>
      <c r="H1" s="182"/>
      <c r="I1" s="182"/>
      <c r="J1" s="182"/>
      <c r="K1" s="182"/>
      <c r="L1" s="183"/>
      <c r="M1" s="181"/>
    </row>
    <row r="2" spans="1:7" s="186" customFormat="1" ht="15">
      <c r="A2" s="215"/>
      <c r="B2" s="331" t="s">
        <v>125</v>
      </c>
      <c r="C2" s="331"/>
      <c r="D2" s="331"/>
      <c r="E2" s="331"/>
      <c r="F2" s="331"/>
      <c r="G2" s="185"/>
    </row>
    <row r="3" spans="1:7" s="188" customFormat="1" ht="15">
      <c r="A3" s="216"/>
      <c r="B3" s="217" t="s">
        <v>44</v>
      </c>
      <c r="C3" s="218"/>
      <c r="D3" s="218"/>
      <c r="E3" s="218"/>
      <c r="F3" s="218"/>
      <c r="G3" s="187"/>
    </row>
    <row r="4" spans="1:7" s="188" customFormat="1" ht="15">
      <c r="A4" s="219"/>
      <c r="B4" s="217" t="s">
        <v>128</v>
      </c>
      <c r="C4" s="218"/>
      <c r="D4" s="218"/>
      <c r="E4" s="218"/>
      <c r="F4" s="218"/>
      <c r="G4" s="187"/>
    </row>
    <row r="5" spans="1:7" s="188" customFormat="1" ht="15">
      <c r="A5" s="219"/>
      <c r="B5" s="217" t="s">
        <v>61</v>
      </c>
      <c r="C5" s="218"/>
      <c r="D5" s="218"/>
      <c r="E5" s="218"/>
      <c r="F5" s="218"/>
      <c r="G5" s="187"/>
    </row>
    <row r="6" spans="1:7" s="188" customFormat="1" ht="15">
      <c r="A6" s="189"/>
      <c r="B6" s="220" t="s">
        <v>126</v>
      </c>
      <c r="C6" s="221" t="s">
        <v>140</v>
      </c>
      <c r="D6" s="190"/>
      <c r="E6" s="218"/>
      <c r="F6" s="222" t="s">
        <v>124</v>
      </c>
      <c r="G6" s="187"/>
    </row>
    <row r="7" spans="1:7" s="188" customFormat="1" ht="15">
      <c r="A7" s="189"/>
      <c r="B7" s="220" t="s">
        <v>127</v>
      </c>
      <c r="C7" s="221" t="s">
        <v>139</v>
      </c>
      <c r="D7" s="190"/>
      <c r="E7" s="218"/>
      <c r="F7" s="301">
        <v>41358</v>
      </c>
      <c r="G7" s="187"/>
    </row>
    <row r="8" spans="1:7" s="188" customFormat="1" ht="7.5" customHeight="1" thickBot="1">
      <c r="A8" s="223"/>
      <c r="B8" s="224"/>
      <c r="C8" s="225"/>
      <c r="D8" s="225"/>
      <c r="E8" s="225"/>
      <c r="F8" s="225"/>
      <c r="G8" s="226"/>
    </row>
    <row r="9" spans="1:7" s="191" customFormat="1" ht="7.5" customHeight="1">
      <c r="A9" s="227"/>
      <c r="B9" s="228"/>
      <c r="C9" s="227"/>
      <c r="D9" s="227"/>
      <c r="E9" s="229"/>
      <c r="F9" s="229"/>
      <c r="G9" s="228"/>
    </row>
    <row r="10" spans="1:7" s="192" customFormat="1" ht="24" customHeight="1">
      <c r="A10" s="230"/>
      <c r="B10" s="231"/>
      <c r="C10" s="231"/>
      <c r="D10" s="231"/>
      <c r="E10" s="232">
        <v>2012</v>
      </c>
      <c r="F10" s="232">
        <v>2011</v>
      </c>
      <c r="G10" s="231"/>
    </row>
    <row r="11" spans="1:7" s="191" customFormat="1" ht="7.5" customHeight="1" thickBot="1">
      <c r="A11" s="233"/>
      <c r="B11" s="234"/>
      <c r="C11" s="234"/>
      <c r="D11" s="234"/>
      <c r="E11" s="235"/>
      <c r="F11" s="235"/>
      <c r="G11" s="236"/>
    </row>
    <row r="12" spans="1:7" s="191" customFormat="1" ht="7.5" customHeight="1">
      <c r="A12" s="237"/>
      <c r="B12" s="238"/>
      <c r="C12" s="238"/>
      <c r="D12" s="238"/>
      <c r="E12" s="239"/>
      <c r="F12" s="239"/>
      <c r="G12" s="237"/>
    </row>
    <row r="13" spans="1:7" ht="15">
      <c r="A13" s="240"/>
      <c r="B13" s="241">
        <v>4</v>
      </c>
      <c r="C13" s="242" t="s">
        <v>1</v>
      </c>
      <c r="D13" s="243"/>
      <c r="E13" s="244"/>
      <c r="F13" s="244"/>
      <c r="G13" s="245"/>
    </row>
    <row r="14" spans="1:7" ht="5.25" customHeight="1">
      <c r="A14" s="240"/>
      <c r="B14" s="241"/>
      <c r="C14" s="242"/>
      <c r="D14" s="243"/>
      <c r="E14" s="244"/>
      <c r="F14" s="244"/>
      <c r="G14" s="245"/>
    </row>
    <row r="15" spans="1:7" ht="15">
      <c r="A15" s="240"/>
      <c r="B15" s="246">
        <v>4.1</v>
      </c>
      <c r="C15" s="247" t="s">
        <v>134</v>
      </c>
      <c r="D15" s="243"/>
      <c r="E15" s="284">
        <f>SUM(E16:E17)</f>
        <v>120808111.74</v>
      </c>
      <c r="F15" s="284">
        <f>SUM(F16:F17)</f>
        <v>177305469</v>
      </c>
      <c r="G15" s="193"/>
    </row>
    <row r="16" spans="1:7" ht="15">
      <c r="A16" s="240"/>
      <c r="B16" s="241" t="s">
        <v>2</v>
      </c>
      <c r="C16" s="242" t="s">
        <v>3</v>
      </c>
      <c r="D16" s="243"/>
      <c r="E16" s="195">
        <v>0</v>
      </c>
      <c r="F16" s="195">
        <v>0</v>
      </c>
      <c r="G16" s="193"/>
    </row>
    <row r="17" spans="1:7" ht="15">
      <c r="A17" s="240"/>
      <c r="B17" s="241" t="s">
        <v>4</v>
      </c>
      <c r="C17" s="242" t="s">
        <v>107</v>
      </c>
      <c r="D17" s="243"/>
      <c r="E17" s="285">
        <f>+E18+E19</f>
        <v>120808111.74</v>
      </c>
      <c r="F17" s="285">
        <f>+F18+F19</f>
        <v>177305469</v>
      </c>
      <c r="G17" s="193"/>
    </row>
    <row r="18" spans="1:7" ht="22.5">
      <c r="A18" s="240"/>
      <c r="B18" s="241" t="s">
        <v>47</v>
      </c>
      <c r="C18" s="242" t="s">
        <v>48</v>
      </c>
      <c r="D18" s="243"/>
      <c r="E18" s="195">
        <v>120808111.74</v>
      </c>
      <c r="F18" s="195">
        <v>177305469</v>
      </c>
      <c r="G18" s="193"/>
    </row>
    <row r="19" spans="1:7" ht="15" customHeight="1">
      <c r="A19" s="240"/>
      <c r="B19" s="241" t="s">
        <v>5</v>
      </c>
      <c r="C19" s="242" t="s">
        <v>6</v>
      </c>
      <c r="D19" s="243"/>
      <c r="E19" s="195">
        <v>0</v>
      </c>
      <c r="F19" s="195">
        <v>0</v>
      </c>
      <c r="G19" s="193"/>
    </row>
    <row r="20" spans="1:7" ht="5.25" customHeight="1">
      <c r="A20" s="248"/>
      <c r="B20" s="249"/>
      <c r="C20" s="242"/>
      <c r="D20" s="243"/>
      <c r="E20" s="244"/>
      <c r="F20" s="244"/>
      <c r="G20" s="193"/>
    </row>
    <row r="21" spans="1:7" ht="21">
      <c r="A21" s="240"/>
      <c r="B21" s="246">
        <v>4.2</v>
      </c>
      <c r="C21" s="247" t="s">
        <v>7</v>
      </c>
      <c r="D21" s="243"/>
      <c r="E21" s="286">
        <f>+E22</f>
        <v>269608716</v>
      </c>
      <c r="F21" s="286">
        <f>+F22</f>
        <v>260990787</v>
      </c>
      <c r="G21" s="193"/>
    </row>
    <row r="22" spans="1:7" ht="15">
      <c r="A22" s="240"/>
      <c r="B22" s="241" t="s">
        <v>8</v>
      </c>
      <c r="C22" s="242" t="s">
        <v>108</v>
      </c>
      <c r="D22" s="250" t="s">
        <v>55</v>
      </c>
      <c r="E22" s="284">
        <f>SUM(E23:E24)</f>
        <v>269608716</v>
      </c>
      <c r="F22" s="284">
        <f>SUM(F23:F24)</f>
        <v>260990787</v>
      </c>
      <c r="G22" s="193"/>
    </row>
    <row r="23" spans="1:7" ht="15">
      <c r="A23" s="248"/>
      <c r="B23" s="249" t="s">
        <v>9</v>
      </c>
      <c r="C23" s="251" t="s">
        <v>10</v>
      </c>
      <c r="D23" s="250"/>
      <c r="E23" s="195">
        <v>269608716</v>
      </c>
      <c r="F23" s="195">
        <v>260990787</v>
      </c>
      <c r="G23" s="193"/>
    </row>
    <row r="24" spans="1:7" ht="15">
      <c r="A24" s="248"/>
      <c r="B24" s="249" t="s">
        <v>11</v>
      </c>
      <c r="C24" s="251" t="s">
        <v>12</v>
      </c>
      <c r="D24" s="250"/>
      <c r="E24" s="195">
        <v>0</v>
      </c>
      <c r="F24" s="195">
        <v>0</v>
      </c>
      <c r="G24" s="193"/>
    </row>
    <row r="25" spans="1:7" ht="5.25" customHeight="1">
      <c r="A25" s="241"/>
      <c r="B25" s="249"/>
      <c r="C25" s="251"/>
      <c r="D25" s="250"/>
      <c r="E25" s="287"/>
      <c r="F25" s="287"/>
      <c r="G25" s="193"/>
    </row>
    <row r="26" spans="1:7" ht="15">
      <c r="A26" s="248"/>
      <c r="B26" s="246">
        <v>4.3</v>
      </c>
      <c r="C26" s="247" t="s">
        <v>13</v>
      </c>
      <c r="D26" s="250"/>
      <c r="E26" s="288">
        <f>+E27+E31+E32+E33+E34</f>
        <v>4927236.3</v>
      </c>
      <c r="F26" s="288">
        <f>+F27+F31+F32+F33+F34</f>
        <v>5254106</v>
      </c>
      <c r="G26" s="193"/>
    </row>
    <row r="27" spans="1:7" ht="15">
      <c r="A27" s="248"/>
      <c r="B27" s="241" t="s">
        <v>14</v>
      </c>
      <c r="C27" s="242" t="s">
        <v>15</v>
      </c>
      <c r="D27" s="250"/>
      <c r="E27" s="284">
        <f>SUM(E28:E30)</f>
        <v>4927236.3</v>
      </c>
      <c r="F27" s="284">
        <f>SUM(F28:F30)</f>
        <v>5254106</v>
      </c>
      <c r="G27" s="193"/>
    </row>
    <row r="28" spans="1:7" ht="15">
      <c r="A28" s="241"/>
      <c r="B28" s="249" t="s">
        <v>16</v>
      </c>
      <c r="C28" s="251" t="s">
        <v>17</v>
      </c>
      <c r="D28" s="250"/>
      <c r="E28" s="195">
        <v>0</v>
      </c>
      <c r="F28" s="195">
        <v>0</v>
      </c>
      <c r="G28" s="193"/>
    </row>
    <row r="29" spans="1:7" ht="15">
      <c r="A29" s="241"/>
      <c r="B29" s="249"/>
      <c r="C29" s="251" t="s">
        <v>130</v>
      </c>
      <c r="D29" s="250" t="s">
        <v>56</v>
      </c>
      <c r="E29" s="195">
        <v>0</v>
      </c>
      <c r="F29" s="195">
        <v>0</v>
      </c>
      <c r="G29" s="193"/>
    </row>
    <row r="30" spans="1:7" ht="15">
      <c r="A30" s="241"/>
      <c r="B30" s="249" t="s">
        <v>18</v>
      </c>
      <c r="C30" s="251" t="s">
        <v>19</v>
      </c>
      <c r="D30" s="250"/>
      <c r="E30" s="195">
        <v>4927236.3</v>
      </c>
      <c r="F30" s="195">
        <v>5254106</v>
      </c>
      <c r="G30" s="193"/>
    </row>
    <row r="31" spans="1:7" ht="15">
      <c r="A31" s="241"/>
      <c r="B31" s="241" t="s">
        <v>20</v>
      </c>
      <c r="C31" s="242" t="s">
        <v>21</v>
      </c>
      <c r="D31" s="252"/>
      <c r="E31" s="196">
        <v>0</v>
      </c>
      <c r="F31" s="196">
        <v>0</v>
      </c>
      <c r="G31" s="193"/>
    </row>
    <row r="32" spans="1:7" ht="15">
      <c r="A32" s="241"/>
      <c r="B32" s="241" t="s">
        <v>22</v>
      </c>
      <c r="C32" s="242" t="s">
        <v>23</v>
      </c>
      <c r="D32" s="252"/>
      <c r="E32" s="196">
        <v>0</v>
      </c>
      <c r="F32" s="196">
        <v>0</v>
      </c>
      <c r="G32" s="193"/>
    </row>
    <row r="33" spans="1:7" ht="15">
      <c r="A33" s="241"/>
      <c r="B33" s="241" t="s">
        <v>24</v>
      </c>
      <c r="C33" s="242" t="s">
        <v>25</v>
      </c>
      <c r="D33" s="252"/>
      <c r="E33" s="196">
        <v>0</v>
      </c>
      <c r="F33" s="196">
        <v>0</v>
      </c>
      <c r="G33" s="193"/>
    </row>
    <row r="34" spans="1:7" ht="15">
      <c r="A34" s="241"/>
      <c r="B34" s="241" t="s">
        <v>26</v>
      </c>
      <c r="C34" s="242" t="s">
        <v>27</v>
      </c>
      <c r="D34" s="252"/>
      <c r="E34" s="196">
        <v>0</v>
      </c>
      <c r="F34" s="196">
        <v>0</v>
      </c>
      <c r="G34" s="193"/>
    </row>
    <row r="35" spans="1:7" ht="5.25" customHeight="1">
      <c r="A35" s="240"/>
      <c r="B35" s="241"/>
      <c r="C35" s="242"/>
      <c r="D35" s="252"/>
      <c r="E35" s="244"/>
      <c r="F35" s="244"/>
      <c r="G35" s="193"/>
    </row>
    <row r="36" spans="1:7" ht="15.75" thickBot="1">
      <c r="A36" s="240"/>
      <c r="B36" s="241"/>
      <c r="C36" s="253" t="s">
        <v>49</v>
      </c>
      <c r="D36" s="254"/>
      <c r="E36" s="289">
        <f>+E15+E21+E26</f>
        <v>395344064.04</v>
      </c>
      <c r="F36" s="290">
        <f>+F15+F21+F26</f>
        <v>443550362</v>
      </c>
      <c r="G36" s="193"/>
    </row>
    <row r="37" spans="1:7" ht="5.25" customHeight="1">
      <c r="A37" s="240"/>
      <c r="B37" s="241"/>
      <c r="C37" s="242"/>
      <c r="D37" s="252"/>
      <c r="E37" s="244"/>
      <c r="F37" s="244"/>
      <c r="G37" s="193"/>
    </row>
    <row r="38" spans="1:7" ht="15">
      <c r="A38" s="240"/>
      <c r="B38" s="241">
        <v>5</v>
      </c>
      <c r="C38" s="242" t="s">
        <v>51</v>
      </c>
      <c r="D38" s="252"/>
      <c r="E38" s="291"/>
      <c r="F38" s="291"/>
      <c r="G38" s="193"/>
    </row>
    <row r="39" spans="1:7" ht="5.25" customHeight="1">
      <c r="A39" s="241"/>
      <c r="B39" s="241"/>
      <c r="C39" s="242"/>
      <c r="D39" s="252"/>
      <c r="E39" s="244"/>
      <c r="F39" s="244"/>
      <c r="G39" s="193"/>
    </row>
    <row r="40" spans="1:7" ht="15">
      <c r="A40" s="240"/>
      <c r="B40" s="241">
        <v>5.1</v>
      </c>
      <c r="C40" s="255" t="s">
        <v>28</v>
      </c>
      <c r="D40" s="252"/>
      <c r="E40" s="292">
        <f>SUM(E41:E43)</f>
        <v>383715321.90999997</v>
      </c>
      <c r="F40" s="292">
        <f>SUM(F41:F43)</f>
        <v>409947400</v>
      </c>
      <c r="G40" s="193"/>
    </row>
    <row r="41" spans="1:7" ht="15">
      <c r="A41" s="240"/>
      <c r="B41" s="241" t="s">
        <v>29</v>
      </c>
      <c r="C41" s="242" t="s">
        <v>30</v>
      </c>
      <c r="D41" s="252"/>
      <c r="E41" s="196">
        <v>179439208.29</v>
      </c>
      <c r="F41" s="196">
        <v>177568457</v>
      </c>
      <c r="G41" s="193"/>
    </row>
    <row r="42" spans="1:7" ht="15">
      <c r="A42" s="240"/>
      <c r="B42" s="241" t="s">
        <v>31</v>
      </c>
      <c r="C42" s="242" t="s">
        <v>32</v>
      </c>
      <c r="D42" s="252"/>
      <c r="E42" s="196">
        <v>18864420.73</v>
      </c>
      <c r="F42" s="196">
        <v>18424202</v>
      </c>
      <c r="G42" s="193"/>
    </row>
    <row r="43" spans="1:7" ht="15">
      <c r="A43" s="240"/>
      <c r="B43" s="241" t="s">
        <v>33</v>
      </c>
      <c r="C43" s="242" t="s">
        <v>34</v>
      </c>
      <c r="D43" s="252"/>
      <c r="E43" s="196">
        <v>185411692.89</v>
      </c>
      <c r="F43" s="196">
        <v>213954741</v>
      </c>
      <c r="G43" s="193"/>
    </row>
    <row r="44" spans="1:7" ht="5.25" customHeight="1">
      <c r="A44" s="240"/>
      <c r="B44" s="241"/>
      <c r="C44" s="242"/>
      <c r="D44" s="252"/>
      <c r="E44" s="244"/>
      <c r="F44" s="244"/>
      <c r="G44" s="193"/>
    </row>
    <row r="45" spans="1:7" ht="15">
      <c r="A45" s="240"/>
      <c r="B45" s="241">
        <v>5.2</v>
      </c>
      <c r="C45" s="242" t="s">
        <v>45</v>
      </c>
      <c r="D45" s="252"/>
      <c r="E45" s="293">
        <f>SUM(E46:E48)</f>
        <v>13226675</v>
      </c>
      <c r="F45" s="293">
        <f>SUM(F46:F48)</f>
        <v>18977801.22</v>
      </c>
      <c r="G45" s="193"/>
    </row>
    <row r="46" spans="1:7" ht="15">
      <c r="A46" s="240"/>
      <c r="B46" s="241" t="s">
        <v>58</v>
      </c>
      <c r="C46" s="242" t="s">
        <v>111</v>
      </c>
      <c r="D46" s="252"/>
      <c r="E46" s="196"/>
      <c r="F46" s="196">
        <v>18977801.22</v>
      </c>
      <c r="G46" s="193"/>
    </row>
    <row r="47" spans="1:7" ht="15">
      <c r="A47" s="240"/>
      <c r="B47" s="241" t="s">
        <v>59</v>
      </c>
      <c r="C47" s="242" t="s">
        <v>35</v>
      </c>
      <c r="D47" s="252"/>
      <c r="E47" s="196">
        <v>11140000</v>
      </c>
      <c r="F47" s="196">
        <v>0</v>
      </c>
      <c r="G47" s="193"/>
    </row>
    <row r="48" spans="1:7" ht="15">
      <c r="A48" s="240"/>
      <c r="B48" s="241" t="s">
        <v>112</v>
      </c>
      <c r="C48" s="242" t="s">
        <v>36</v>
      </c>
      <c r="D48" s="252" t="s">
        <v>57</v>
      </c>
      <c r="E48" s="196">
        <v>2086675</v>
      </c>
      <c r="F48" s="196">
        <v>0</v>
      </c>
      <c r="G48" s="193"/>
    </row>
    <row r="49" spans="1:7" ht="5.25" customHeight="1">
      <c r="A49" s="240"/>
      <c r="B49" s="241"/>
      <c r="C49" s="242"/>
      <c r="D49" s="252"/>
      <c r="E49" s="244"/>
      <c r="F49" s="244"/>
      <c r="G49" s="193"/>
    </row>
    <row r="50" spans="1:7" ht="15">
      <c r="A50" s="240"/>
      <c r="B50" s="246">
        <v>5.5</v>
      </c>
      <c r="C50" s="255" t="s">
        <v>37</v>
      </c>
      <c r="D50" s="252"/>
      <c r="E50" s="293">
        <f>SUM(E51:E53)</f>
        <v>18334202</v>
      </c>
      <c r="F50" s="293">
        <f>SUM(F51:F53)</f>
        <v>28252591</v>
      </c>
      <c r="G50" s="193"/>
    </row>
    <row r="51" spans="1:7" ht="15" customHeight="1">
      <c r="A51" s="240"/>
      <c r="B51" s="241" t="s">
        <v>38</v>
      </c>
      <c r="C51" s="247" t="s">
        <v>39</v>
      </c>
      <c r="D51" s="252"/>
      <c r="E51" s="196">
        <v>18334202</v>
      </c>
      <c r="F51" s="196">
        <v>28252591</v>
      </c>
      <c r="G51" s="193"/>
    </row>
    <row r="52" spans="1:7" ht="15">
      <c r="A52" s="240"/>
      <c r="B52" s="241" t="s">
        <v>40</v>
      </c>
      <c r="C52" s="242" t="s">
        <v>46</v>
      </c>
      <c r="D52" s="252"/>
      <c r="E52" s="196">
        <v>0</v>
      </c>
      <c r="F52" s="196">
        <v>0</v>
      </c>
      <c r="G52" s="193"/>
    </row>
    <row r="53" spans="1:7" ht="15">
      <c r="A53" s="240"/>
      <c r="B53" s="241" t="s">
        <v>41</v>
      </c>
      <c r="C53" s="242" t="s">
        <v>42</v>
      </c>
      <c r="D53" s="256"/>
      <c r="E53" s="196">
        <v>0</v>
      </c>
      <c r="F53" s="196">
        <v>0</v>
      </c>
      <c r="G53" s="193"/>
    </row>
    <row r="54" spans="1:7" ht="5.25" customHeight="1">
      <c r="A54" s="240"/>
      <c r="B54" s="240"/>
      <c r="C54" s="247"/>
      <c r="D54" s="256"/>
      <c r="E54" s="294"/>
      <c r="F54" s="294"/>
      <c r="G54" s="193"/>
    </row>
    <row r="55" spans="1:7" ht="15.75" thickBot="1">
      <c r="A55" s="240"/>
      <c r="B55" s="240"/>
      <c r="C55" s="257" t="s">
        <v>50</v>
      </c>
      <c r="D55" s="258"/>
      <c r="E55" s="289">
        <f>+E40+E45+E50</f>
        <v>415276198.90999997</v>
      </c>
      <c r="F55" s="290">
        <f>+F40+F45+F50</f>
        <v>457177792.22</v>
      </c>
      <c r="G55" s="193"/>
    </row>
    <row r="56" spans="1:7" ht="5.25" customHeight="1">
      <c r="A56" s="240"/>
      <c r="B56" s="240"/>
      <c r="C56" s="247"/>
      <c r="D56" s="250"/>
      <c r="E56" s="244"/>
      <c r="F56" s="244"/>
      <c r="G56" s="193"/>
    </row>
    <row r="57" spans="1:9" ht="15.75" thickBot="1">
      <c r="A57" s="243"/>
      <c r="B57" s="259" t="s">
        <v>43</v>
      </c>
      <c r="C57" s="260"/>
      <c r="D57" s="261"/>
      <c r="E57" s="295">
        <f>+E36-E55</f>
        <v>-19932134.869999945</v>
      </c>
      <c r="F57" s="296">
        <f>+F36-F55</f>
        <v>-13627430.220000029</v>
      </c>
      <c r="G57" s="193"/>
      <c r="I57" s="302"/>
    </row>
    <row r="58" spans="1:7" ht="5.25" customHeight="1" thickBot="1">
      <c r="A58" s="262"/>
      <c r="B58" s="262"/>
      <c r="C58" s="262"/>
      <c r="D58" s="262"/>
      <c r="E58" s="263"/>
      <c r="F58" s="263"/>
      <c r="G58" s="264"/>
    </row>
    <row r="59" spans="1:7" s="197" customFormat="1" ht="30" customHeight="1">
      <c r="A59" s="265"/>
      <c r="B59" s="266" t="s">
        <v>55</v>
      </c>
      <c r="C59" s="332" t="s">
        <v>129</v>
      </c>
      <c r="D59" s="333"/>
      <c r="E59" s="333"/>
      <c r="F59" s="333"/>
      <c r="G59" s="267"/>
    </row>
    <row r="60" spans="1:7" s="197" customFormat="1" ht="9" customHeight="1">
      <c r="A60" s="265"/>
      <c r="B60" s="266" t="s">
        <v>56</v>
      </c>
      <c r="C60" s="334" t="s">
        <v>52</v>
      </c>
      <c r="D60" s="335"/>
      <c r="E60" s="335"/>
      <c r="F60" s="335"/>
      <c r="G60" s="267"/>
    </row>
    <row r="61" spans="1:7" s="197" customFormat="1" ht="9" customHeight="1">
      <c r="A61" s="265"/>
      <c r="B61" s="266" t="s">
        <v>57</v>
      </c>
      <c r="C61" s="334" t="s">
        <v>53</v>
      </c>
      <c r="D61" s="335"/>
      <c r="E61" s="335"/>
      <c r="F61" s="335"/>
      <c r="G61" s="267"/>
    </row>
    <row r="62" spans="1:7" s="197" customFormat="1" ht="9">
      <c r="A62" s="265"/>
      <c r="B62" s="268"/>
      <c r="C62" s="268"/>
      <c r="D62" s="268"/>
      <c r="E62" s="269"/>
      <c r="F62" s="269"/>
      <c r="G62" s="267"/>
    </row>
    <row r="63" spans="1:7" s="198" customFormat="1" ht="12.75">
      <c r="A63" s="270"/>
      <c r="B63" s="271" t="s">
        <v>62</v>
      </c>
      <c r="C63" s="270"/>
      <c r="D63" s="270"/>
      <c r="E63" s="272"/>
      <c r="F63" s="272"/>
      <c r="G63" s="270"/>
    </row>
    <row r="64" spans="1:7" s="201" customFormat="1" ht="11.25">
      <c r="A64" s="199"/>
      <c r="B64" s="273" t="s">
        <v>64</v>
      </c>
      <c r="C64" s="200" t="s">
        <v>136</v>
      </c>
      <c r="D64" s="280"/>
      <c r="E64" s="280"/>
      <c r="F64" s="277"/>
      <c r="G64" s="199"/>
    </row>
    <row r="65" spans="2:6" s="199" customFormat="1" ht="6.75" customHeight="1">
      <c r="B65" s="273"/>
      <c r="C65" s="277"/>
      <c r="D65" s="280"/>
      <c r="E65" s="280"/>
      <c r="F65" s="277"/>
    </row>
    <row r="66" spans="1:7" s="201" customFormat="1" ht="11.25">
      <c r="A66" s="199"/>
      <c r="B66" s="273" t="s">
        <v>66</v>
      </c>
      <c r="C66" s="200" t="s">
        <v>137</v>
      </c>
      <c r="D66" s="280"/>
      <c r="E66" s="280"/>
      <c r="F66" s="277"/>
      <c r="G66" s="199"/>
    </row>
    <row r="67" spans="1:7" s="201" customFormat="1" ht="11.25">
      <c r="A67" s="199"/>
      <c r="B67" s="273" t="s">
        <v>65</v>
      </c>
      <c r="C67" s="277"/>
      <c r="D67" s="280"/>
      <c r="E67" s="280"/>
      <c r="F67" s="277"/>
      <c r="G67" s="199"/>
    </row>
    <row r="68" spans="1:7" s="201" customFormat="1" ht="11.25">
      <c r="A68" s="199"/>
      <c r="B68" s="274"/>
      <c r="C68" s="277"/>
      <c r="D68" s="280"/>
      <c r="E68" s="280"/>
      <c r="F68" s="277"/>
      <c r="G68" s="199"/>
    </row>
    <row r="69" spans="1:7" s="201" customFormat="1" ht="11.25">
      <c r="A69" s="199"/>
      <c r="B69" s="274"/>
      <c r="C69" s="278"/>
      <c r="D69" s="280"/>
      <c r="E69" s="280"/>
      <c r="F69" s="277"/>
      <c r="G69" s="199"/>
    </row>
    <row r="70" spans="1:7" s="205" customFormat="1" ht="11.25">
      <c r="A70" s="202"/>
      <c r="B70" s="275"/>
      <c r="C70" s="275"/>
      <c r="D70" s="281"/>
      <c r="E70" s="281"/>
      <c r="F70" s="281"/>
      <c r="G70" s="204"/>
    </row>
    <row r="71" spans="1:7" s="208" customFormat="1" ht="12.75">
      <c r="A71" s="206"/>
      <c r="B71" s="276" t="s">
        <v>63</v>
      </c>
      <c r="C71" s="279"/>
      <c r="D71" s="279"/>
      <c r="E71" s="272"/>
      <c r="F71" s="282"/>
      <c r="G71" s="207"/>
    </row>
    <row r="72" spans="1:7" s="205" customFormat="1" ht="11.25">
      <c r="A72" s="202"/>
      <c r="B72" s="273" t="s">
        <v>64</v>
      </c>
      <c r="C72" s="200" t="s">
        <v>138</v>
      </c>
      <c r="D72" s="275"/>
      <c r="E72" s="275"/>
      <c r="F72" s="283"/>
      <c r="G72" s="204"/>
    </row>
    <row r="73" spans="1:7" s="205" customFormat="1" ht="6.75" customHeight="1">
      <c r="A73" s="202"/>
      <c r="B73" s="273"/>
      <c r="C73" s="277"/>
      <c r="D73" s="275"/>
      <c r="E73" s="275"/>
      <c r="F73" s="283"/>
      <c r="G73" s="204"/>
    </row>
    <row r="74" spans="1:7" s="205" customFormat="1" ht="11.25">
      <c r="A74" s="202"/>
      <c r="B74" s="273" t="s">
        <v>66</v>
      </c>
      <c r="C74" s="200" t="s">
        <v>141</v>
      </c>
      <c r="D74" s="275"/>
      <c r="E74" s="275"/>
      <c r="F74" s="283"/>
      <c r="G74" s="204"/>
    </row>
    <row r="75" spans="1:7" s="205" customFormat="1" ht="11.25">
      <c r="A75" s="202"/>
      <c r="B75" s="273" t="s">
        <v>65</v>
      </c>
      <c r="C75" s="277"/>
      <c r="D75" s="275"/>
      <c r="E75" s="275"/>
      <c r="F75" s="283"/>
      <c r="G75" s="204"/>
    </row>
    <row r="76" spans="1:7" s="205" customFormat="1" ht="11.25">
      <c r="A76" s="202"/>
      <c r="B76" s="274"/>
      <c r="C76" s="277"/>
      <c r="D76" s="275"/>
      <c r="E76" s="275"/>
      <c r="F76" s="283"/>
      <c r="G76" s="204"/>
    </row>
    <row r="77" spans="1:7" s="205" customFormat="1" ht="11.25">
      <c r="A77" s="202"/>
      <c r="B77" s="274"/>
      <c r="C77" s="278"/>
      <c r="D77" s="275"/>
      <c r="E77" s="275"/>
      <c r="F77" s="283"/>
      <c r="G77" s="204"/>
    </row>
    <row r="78" spans="1:7" s="205" customFormat="1" ht="11.25">
      <c r="A78" s="202"/>
      <c r="B78" s="203"/>
      <c r="C78" s="203"/>
      <c r="D78" s="203"/>
      <c r="E78" s="203"/>
      <c r="F78" s="203"/>
      <c r="G78" s="204"/>
    </row>
  </sheetData>
  <sheetProtection password="DC73" sheet="1" objects="1" scenarios="1"/>
  <mergeCells count="4">
    <mergeCell ref="B2:F2"/>
    <mergeCell ref="C59:F59"/>
    <mergeCell ref="C60:F60"/>
    <mergeCell ref="C61:F61"/>
  </mergeCells>
  <printOptions horizontalCentered="1" verticalCentered="1"/>
  <pageMargins left="0.3937007874015748" right="0.3937007874015748" top="0.31496062992125984" bottom="0.35433070866141736" header="0.31496062992125984" footer="0.31496062992125984"/>
  <pageSetup fitToHeight="1" fitToWidth="1" horizontalDpi="600" verticalDpi="600" orientation="portrait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8">
    <tabColor rgb="FFFF99FF"/>
  </sheetPr>
  <dimension ref="A1:AD561"/>
  <sheetViews>
    <sheetView zoomScale="110" zoomScaleNormal="110" zoomScalePageLayoutView="0" workbookViewId="0" topLeftCell="A4">
      <selection activeCell="U8" sqref="U8"/>
    </sheetView>
  </sheetViews>
  <sheetFormatPr defaultColWidth="11.421875" defaultRowHeight="15"/>
  <cols>
    <col min="1" max="1" width="6.7109375" style="16" customWidth="1"/>
    <col min="2" max="3" width="6.7109375" style="14" customWidth="1"/>
    <col min="4" max="4" width="2.28125" style="17" customWidth="1"/>
    <col min="5" max="5" width="2.28125" style="18" customWidth="1"/>
    <col min="6" max="10" width="2.28125" style="15" customWidth="1"/>
    <col min="11" max="11" width="44.140625" style="19" customWidth="1"/>
    <col min="12" max="18" width="4.28125" style="2" customWidth="1"/>
    <col min="19" max="19" width="4.421875" style="2" customWidth="1"/>
    <col min="20" max="20" width="4.140625" style="2" customWidth="1"/>
    <col min="21" max="21" width="14.00390625" style="2" customWidth="1"/>
    <col min="22" max="22" width="49.140625" style="2" customWidth="1"/>
    <col min="23" max="23" width="4.7109375" style="20" customWidth="1"/>
    <col min="24" max="24" width="4.7109375" style="14" customWidth="1"/>
    <col min="25" max="25" width="4.140625" style="21" customWidth="1"/>
    <col min="26" max="26" width="5.7109375" style="2" customWidth="1"/>
    <col min="27" max="27" width="3.57421875" style="20" customWidth="1"/>
    <col min="28" max="28" width="3.00390625" style="14" customWidth="1"/>
    <col min="29" max="29" width="60.00390625" style="2" customWidth="1"/>
    <col min="30" max="30" width="11.140625" style="2" customWidth="1"/>
    <col min="31" max="16384" width="11.421875" style="2" customWidth="1"/>
  </cols>
  <sheetData>
    <row r="1" spans="1:29" ht="12">
      <c r="A1" s="84" t="s">
        <v>67</v>
      </c>
      <c r="B1" s="85"/>
      <c r="C1" s="86"/>
      <c r="D1" s="87"/>
      <c r="E1" s="88"/>
      <c r="F1" s="89"/>
      <c r="G1" s="89"/>
      <c r="H1" s="89"/>
      <c r="I1" s="89"/>
      <c r="J1" s="89"/>
      <c r="K1" s="90" t="s">
        <v>68</v>
      </c>
      <c r="L1" s="91">
        <v>1</v>
      </c>
      <c r="M1" s="91">
        <v>1</v>
      </c>
      <c r="N1" s="91">
        <v>1</v>
      </c>
      <c r="O1" s="91">
        <v>1</v>
      </c>
      <c r="P1" s="91">
        <v>1</v>
      </c>
      <c r="Q1" s="91">
        <v>1</v>
      </c>
      <c r="R1" s="91">
        <v>1</v>
      </c>
      <c r="S1" s="92"/>
      <c r="T1" s="92"/>
      <c r="U1" s="92" t="s">
        <v>69</v>
      </c>
      <c r="V1" s="92"/>
      <c r="W1" s="93"/>
      <c r="X1" s="94"/>
      <c r="Y1" s="95"/>
      <c r="Z1" s="92"/>
      <c r="AA1" s="94"/>
      <c r="AB1" s="94"/>
      <c r="AC1" s="92"/>
    </row>
    <row r="2" spans="1:29" ht="12">
      <c r="A2" s="93"/>
      <c r="B2" s="94"/>
      <c r="C2" s="95"/>
      <c r="D2" s="96"/>
      <c r="E2" s="97"/>
      <c r="F2" s="98"/>
      <c r="G2" s="99"/>
      <c r="H2" s="100" t="s">
        <v>70</v>
      </c>
      <c r="I2" s="100" t="s">
        <v>71</v>
      </c>
      <c r="J2" s="101" t="s">
        <v>72</v>
      </c>
      <c r="K2" s="102"/>
      <c r="L2" s="91" t="s">
        <v>73</v>
      </c>
      <c r="M2" s="91">
        <v>50</v>
      </c>
      <c r="N2" s="91">
        <v>50</v>
      </c>
      <c r="O2" s="91">
        <v>50</v>
      </c>
      <c r="P2" s="91">
        <v>50</v>
      </c>
      <c r="Q2" s="91">
        <v>50</v>
      </c>
      <c r="R2" s="91">
        <v>50</v>
      </c>
      <c r="S2" s="93"/>
      <c r="T2" s="92"/>
      <c r="U2" s="92"/>
      <c r="V2" s="92"/>
      <c r="W2" s="93"/>
      <c r="X2" s="94"/>
      <c r="Y2" s="95"/>
      <c r="Z2" s="92" t="s">
        <v>73</v>
      </c>
      <c r="AA2" s="94"/>
      <c r="AB2" s="94"/>
      <c r="AC2" s="92"/>
    </row>
    <row r="3" spans="1:29" s="3" customFormat="1" ht="13.5" customHeight="1">
      <c r="A3" s="103"/>
      <c r="B3" s="104"/>
      <c r="C3" s="105"/>
      <c r="D3" s="106" t="s">
        <v>74</v>
      </c>
      <c r="E3" s="107"/>
      <c r="F3" s="108"/>
      <c r="G3" s="108"/>
      <c r="H3" s="108"/>
      <c r="I3" s="108"/>
      <c r="J3" s="108"/>
      <c r="K3" s="109"/>
      <c r="L3" s="107" t="s">
        <v>75</v>
      </c>
      <c r="M3" s="106"/>
      <c r="N3" s="106"/>
      <c r="O3" s="110"/>
      <c r="P3" s="106"/>
      <c r="Q3" s="106"/>
      <c r="R3" s="106"/>
      <c r="S3" s="111"/>
      <c r="T3" s="112"/>
      <c r="U3" s="112"/>
      <c r="V3" s="112"/>
      <c r="W3" s="113" t="s">
        <v>76</v>
      </c>
      <c r="X3" s="112"/>
      <c r="Y3" s="114"/>
      <c r="Z3" s="115" t="s">
        <v>77</v>
      </c>
      <c r="AA3" s="336" t="s">
        <v>78</v>
      </c>
      <c r="AB3" s="337"/>
      <c r="AC3" s="115"/>
    </row>
    <row r="4" spans="1:30" ht="77.25" customHeight="1">
      <c r="A4" s="116" t="s">
        <v>60</v>
      </c>
      <c r="B4" s="116" t="s">
        <v>79</v>
      </c>
      <c r="C4" s="116" t="s">
        <v>79</v>
      </c>
      <c r="D4" s="117" t="s">
        <v>80</v>
      </c>
      <c r="E4" s="117"/>
      <c r="F4" s="118"/>
      <c r="G4" s="118"/>
      <c r="H4" s="118"/>
      <c r="I4" s="118"/>
      <c r="J4" s="118"/>
      <c r="K4" s="119"/>
      <c r="L4" s="120" t="s">
        <v>81</v>
      </c>
      <c r="M4" s="121"/>
      <c r="N4" s="121"/>
      <c r="O4" s="121"/>
      <c r="P4" s="121"/>
      <c r="Q4" s="121"/>
      <c r="R4" s="122"/>
      <c r="S4" s="123" t="s">
        <v>82</v>
      </c>
      <c r="T4" s="124" t="s">
        <v>83</v>
      </c>
      <c r="U4" s="125"/>
      <c r="V4" s="122"/>
      <c r="W4" s="123" t="s">
        <v>84</v>
      </c>
      <c r="X4" s="123" t="s">
        <v>85</v>
      </c>
      <c r="Y4" s="123" t="s">
        <v>86</v>
      </c>
      <c r="Z4" s="124" t="s">
        <v>87</v>
      </c>
      <c r="AA4" s="123" t="s">
        <v>88</v>
      </c>
      <c r="AB4" s="171" t="s">
        <v>89</v>
      </c>
      <c r="AC4" s="126" t="s">
        <v>90</v>
      </c>
      <c r="AD4" s="2" t="s">
        <v>121</v>
      </c>
    </row>
    <row r="5" spans="1:29" s="3" customFormat="1" ht="16.5" customHeight="1">
      <c r="A5" s="168">
        <f>+A58</f>
        <v>52</v>
      </c>
      <c r="B5" s="127"/>
      <c r="C5" s="127"/>
      <c r="D5" s="128">
        <v>1</v>
      </c>
      <c r="E5" s="128">
        <v>2</v>
      </c>
      <c r="F5" s="128">
        <v>3</v>
      </c>
      <c r="G5" s="129">
        <v>4</v>
      </c>
      <c r="H5" s="129">
        <v>5</v>
      </c>
      <c r="I5" s="129">
        <v>6</v>
      </c>
      <c r="J5" s="129">
        <v>7</v>
      </c>
      <c r="K5" s="130">
        <v>8</v>
      </c>
      <c r="L5" s="131">
        <v>1</v>
      </c>
      <c r="M5" s="131">
        <v>2</v>
      </c>
      <c r="N5" s="131">
        <v>3</v>
      </c>
      <c r="O5" s="131">
        <v>4</v>
      </c>
      <c r="P5" s="131">
        <v>5</v>
      </c>
      <c r="Q5" s="131">
        <v>6</v>
      </c>
      <c r="R5" s="131">
        <v>7</v>
      </c>
      <c r="S5" s="132"/>
      <c r="T5" s="132"/>
      <c r="U5" s="131" t="s">
        <v>132</v>
      </c>
      <c r="V5" s="131"/>
      <c r="W5" s="133">
        <f>+W6+X6+Y6</f>
        <v>52</v>
      </c>
      <c r="X5" s="133">
        <f>+W5-A5</f>
        <v>0</v>
      </c>
      <c r="Y5" s="131"/>
      <c r="Z5" s="134"/>
      <c r="AA5" s="96"/>
      <c r="AB5" s="172"/>
      <c r="AC5" s="134"/>
    </row>
    <row r="6" spans="1:29" ht="30.75" customHeight="1" thickBot="1">
      <c r="A6" s="135">
        <f>SUM(D6:K6)</f>
        <v>52</v>
      </c>
      <c r="B6" s="136"/>
      <c r="C6" s="136"/>
      <c r="D6" s="137">
        <f aca="true" t="shared" si="0" ref="D6:K6">$A$58-COUNTBLANK(D7:D58)</f>
        <v>1</v>
      </c>
      <c r="E6" s="137">
        <f t="shared" si="0"/>
        <v>3</v>
      </c>
      <c r="F6" s="137">
        <f t="shared" si="0"/>
        <v>7</v>
      </c>
      <c r="G6" s="137">
        <f t="shared" si="0"/>
        <v>32</v>
      </c>
      <c r="H6" s="137">
        <f t="shared" si="0"/>
        <v>9</v>
      </c>
      <c r="I6" s="137">
        <f t="shared" si="0"/>
        <v>0</v>
      </c>
      <c r="J6" s="137">
        <f t="shared" si="0"/>
        <v>0</v>
      </c>
      <c r="K6" s="137">
        <f t="shared" si="0"/>
        <v>0</v>
      </c>
      <c r="L6" s="138"/>
      <c r="M6" s="138"/>
      <c r="N6" s="138"/>
      <c r="O6" s="138"/>
      <c r="P6" s="138"/>
      <c r="Q6" s="138"/>
      <c r="R6" s="138"/>
      <c r="S6" s="169">
        <f>$A58-COUNTBLANK(S7:S58)</f>
        <v>52</v>
      </c>
      <c r="T6" s="169">
        <f>$A58-COUNTBLANK(T7:T58)</f>
        <v>4</v>
      </c>
      <c r="U6" s="139"/>
      <c r="V6" s="138"/>
      <c r="W6" s="170">
        <f aca="true" t="shared" si="1" ref="W6:AB6">$A58-COUNTBLANK(W7:W58)</f>
        <v>0</v>
      </c>
      <c r="X6" s="170">
        <f t="shared" si="1"/>
        <v>51</v>
      </c>
      <c r="Y6" s="170">
        <f t="shared" si="1"/>
        <v>1</v>
      </c>
      <c r="Z6" s="170">
        <f t="shared" si="1"/>
        <v>51</v>
      </c>
      <c r="AA6" s="170">
        <f t="shared" si="1"/>
        <v>48</v>
      </c>
      <c r="AB6" s="176">
        <f t="shared" si="1"/>
        <v>33</v>
      </c>
      <c r="AC6" s="137"/>
    </row>
    <row r="7" spans="1:29" ht="12" customHeight="1" thickTop="1">
      <c r="A7" s="167">
        <v>1</v>
      </c>
      <c r="B7" s="167">
        <v>10</v>
      </c>
      <c r="C7" s="167">
        <v>10</v>
      </c>
      <c r="D7" s="163" t="s">
        <v>131</v>
      </c>
      <c r="E7" s="164"/>
      <c r="F7" s="164"/>
      <c r="G7" s="164"/>
      <c r="H7" s="164"/>
      <c r="I7" s="164"/>
      <c r="J7" s="164"/>
      <c r="K7" s="165"/>
      <c r="L7" s="167">
        <v>3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f>+IF(M7=0,L$5,IF(N7=0,M$5,IF(O7=0,N$5,IF(P7=0,O$5,IF(Q7=0,P$5,IF(R7=0,Q$5,R$5))))))</f>
        <v>1</v>
      </c>
      <c r="T7" s="166"/>
      <c r="U7" s="142" t="str">
        <f>+CONCATENATE(L7,U$1,M7,U$1,N7,U$1,O7,U$1,P7,U$1,Q7,U$1,R7)</f>
        <v>3,0,0,0,0,0,0</v>
      </c>
      <c r="V7" s="175" t="str">
        <f>IF(ISBLANK(D7),IF(ISBLANK(E7),IF(ISBLANK(F7),IF(ISBLANK(G7),IF(ISBLANK(H7),IF(ISBLANK(I7),IF(ISBLANK(J7),8,T(J7)),T(I7)),T(H7)),T(G7)),T(F7)),T(E7)),T(D7))</f>
        <v>EA_1073 Estado de Actividades</v>
      </c>
      <c r="W7" s="166"/>
      <c r="X7" s="142"/>
      <c r="Y7" s="142">
        <v>1</v>
      </c>
      <c r="Z7" s="166"/>
      <c r="AA7" s="166"/>
      <c r="AB7" s="173"/>
      <c r="AC7" s="165"/>
    </row>
    <row r="8" spans="1:30" ht="12" customHeight="1">
      <c r="A8" s="10">
        <f>+A7+1</f>
        <v>2</v>
      </c>
      <c r="B8" s="10">
        <f>+B7+10</f>
        <v>20</v>
      </c>
      <c r="C8" s="10">
        <f>+C7+10</f>
        <v>20</v>
      </c>
      <c r="D8" s="151"/>
      <c r="E8" s="54" t="s">
        <v>1</v>
      </c>
      <c r="F8" s="11"/>
      <c r="G8" s="11"/>
      <c r="H8" s="78"/>
      <c r="I8" s="11"/>
      <c r="J8" s="11"/>
      <c r="K8" s="12"/>
      <c r="L8" s="10">
        <f>+IF(ISBLANK(D8),L7,L7+L$1)</f>
        <v>3</v>
      </c>
      <c r="M8" s="10">
        <f aca="true" t="shared" si="2" ref="M8:R8">+IF(AND(ISBLANK(E8),L8&lt;&gt;L7),0,IF(AND(ISBLANK(E8),L8=L7),M7,IF($T8=1,M$2,M7+M$1)))</f>
        <v>1</v>
      </c>
      <c r="N8" s="10">
        <f t="shared" si="2"/>
        <v>0</v>
      </c>
      <c r="O8" s="10">
        <f t="shared" si="2"/>
        <v>0</v>
      </c>
      <c r="P8" s="10">
        <f t="shared" si="2"/>
        <v>0</v>
      </c>
      <c r="Q8" s="10">
        <f t="shared" si="2"/>
        <v>0</v>
      </c>
      <c r="R8" s="10">
        <f t="shared" si="2"/>
        <v>0</v>
      </c>
      <c r="S8" s="10">
        <f>+IF(M8=0,L$5,IF(N8=0,M$5,IF(O8=0,N$5,IF(P8=0,O$5,IF(Q8=0,P$5,IF(R8=0,Q$5,R$5))))))</f>
        <v>2</v>
      </c>
      <c r="T8" s="10"/>
      <c r="U8" s="10" t="str">
        <f>+CONCATENATE(L8,U$1,M8,U$1,N8,U$1,O8,U$1,P8,U$1,Q8,U$1,R8)</f>
        <v>3,1,0,0,0,0,0</v>
      </c>
      <c r="V8" s="13" t="str">
        <f>IF(ISBLANK(E8),IF(ISBLANK(F8),IF(ISBLANK(G8),IF(ISBLANK(H8),IF(ISBLANK(I8),IF(ISBLANK(J8),IF(ISBLANK(#REF!),8,T(#REF!)),T(J8)),T(I8)),T(H8)),T(G8)),T(F8)),T(E8))</f>
        <v>INGRESOS Y OTROS BENEFICIOS</v>
      </c>
      <c r="W8" s="10"/>
      <c r="X8" s="10" t="s">
        <v>91</v>
      </c>
      <c r="Y8" s="10"/>
      <c r="Z8" s="10">
        <v>0</v>
      </c>
      <c r="AA8" s="10">
        <v>1</v>
      </c>
      <c r="AB8" s="58">
        <v>1</v>
      </c>
      <c r="AC8" s="12" t="str">
        <f>+CONCATENATE(U9," + ",U19," + ",U25)</f>
        <v>3,1,1,0,0,0,0 + 3,1,2,0,0,0,0 + 3,1,50,0,0,0,0</v>
      </c>
      <c r="AD8" s="2" t="e">
        <f>+AD9+AD19+AD25</f>
        <v>#VALUE!</v>
      </c>
    </row>
    <row r="9" spans="1:30" ht="12" customHeight="1">
      <c r="A9" s="10">
        <f aca="true" t="shared" si="3" ref="A9:A58">+A8+1</f>
        <v>3</v>
      </c>
      <c r="B9" s="10">
        <f aca="true" t="shared" si="4" ref="B9:B58">+B8+10</f>
        <v>30</v>
      </c>
      <c r="C9" s="10">
        <f aca="true" t="shared" si="5" ref="C9:C58">+C8+10</f>
        <v>30</v>
      </c>
      <c r="D9" s="56"/>
      <c r="E9" s="54"/>
      <c r="F9" s="11" t="s">
        <v>134</v>
      </c>
      <c r="G9" s="11"/>
      <c r="H9" s="11"/>
      <c r="I9" s="11"/>
      <c r="J9" s="11"/>
      <c r="K9" s="12"/>
      <c r="L9" s="10">
        <f aca="true" t="shared" si="6" ref="L9:L58">+IF(ISBLANK(D9),L8,L8+L$1)</f>
        <v>3</v>
      </c>
      <c r="M9" s="10">
        <f aca="true" t="shared" si="7" ref="M9:M58">+IF(AND(ISBLANK(E9),L9&lt;&gt;L8),0,IF(AND(ISBLANK(E9),L9=L8),M8,IF($T9=1,M$2,M8+M$1)))</f>
        <v>1</v>
      </c>
      <c r="N9" s="10">
        <f aca="true" t="shared" si="8" ref="N9:N58">+IF(AND(ISBLANK(F9),M9&lt;&gt;M8),0,IF(AND(ISBLANK(F9),M9=M8),N8,IF($T9=1,N$2,N8+N$1)))</f>
        <v>1</v>
      </c>
      <c r="O9" s="10">
        <f aca="true" t="shared" si="9" ref="O9:O58">+IF(AND(ISBLANK(G9),N9&lt;&gt;N8),0,IF(AND(ISBLANK(G9),N9=N8),O8,IF($T9=1,O$2,O8+O$1)))</f>
        <v>0</v>
      </c>
      <c r="P9" s="10">
        <f aca="true" t="shared" si="10" ref="P9:P58">+IF(AND(ISBLANK(H9),O9&lt;&gt;O8),0,IF(AND(ISBLANK(H9),O9=O8),P8,IF($T9=1,P$2,P8+P$1)))</f>
        <v>0</v>
      </c>
      <c r="Q9" s="10">
        <f aca="true" t="shared" si="11" ref="Q9:Q58">+IF(AND(ISBLANK(I9),P9&lt;&gt;P8),0,IF(AND(ISBLANK(I9),P9=P8),Q8,IF($T9=1,Q$2,Q8+Q$1)))</f>
        <v>0</v>
      </c>
      <c r="R9" s="10">
        <f aca="true" t="shared" si="12" ref="R9:R58">+IF(AND(ISBLANK(J9),Q9&lt;&gt;Q8),0,IF(AND(ISBLANK(J9),Q9=Q8),R8,IF($T9=1,R$2,R8+R$1)))</f>
        <v>0</v>
      </c>
      <c r="S9" s="10">
        <f aca="true" t="shared" si="13" ref="S9:S58">+IF(M9=0,L$5,IF(N9=0,M$5,IF(O9=0,N$5,IF(P9=0,O$5,IF(Q9=0,P$5,IF(R9=0,Q$5,R$5))))))</f>
        <v>3</v>
      </c>
      <c r="T9" s="10"/>
      <c r="U9" s="10" t="str">
        <f>+CONCATENATE(L9,U$1,M9,U$1,N9,U$1,O9,U$1,P9,U$1,Q9,U$1,R9)</f>
        <v>3,1,1,0,0,0,0</v>
      </c>
      <c r="V9" s="13" t="str">
        <f>IF(ISBLANK(E9),IF(ISBLANK(F9),IF(ISBLANK(G9),IF(ISBLANK(H9),IF(ISBLANK(I9),IF(ISBLANK(J9),IF(ISBLANK(#REF!),8,T(#REF!)),T(J9)),T(I9)),T(H9)),T(G9)),T(F9)),T(E9))</f>
        <v>INGRESOS DE GESTIÓN</v>
      </c>
      <c r="W9" s="10"/>
      <c r="X9" s="10" t="s">
        <v>91</v>
      </c>
      <c r="Y9" s="10"/>
      <c r="Z9" s="10">
        <v>0</v>
      </c>
      <c r="AA9" s="10">
        <v>1</v>
      </c>
      <c r="AB9" s="58">
        <v>1</v>
      </c>
      <c r="AC9" s="12" t="str">
        <f>+CONCATENATE(U11," + ",U16)</f>
        <v>3,1,1,2,0,0,0 + 3,1,1,7,0,0,0</v>
      </c>
      <c r="AD9" s="2" t="e">
        <f>+AD10+AD11+AD12+AD13+AD14+AD15+AD16</f>
        <v>#VALUE!</v>
      </c>
    </row>
    <row r="10" spans="1:30" s="38" customFormat="1" ht="12" customHeight="1">
      <c r="A10" s="34">
        <f t="shared" si="3"/>
        <v>4</v>
      </c>
      <c r="B10" s="34">
        <f t="shared" si="4"/>
        <v>40</v>
      </c>
      <c r="C10" s="34">
        <f t="shared" si="5"/>
        <v>40</v>
      </c>
      <c r="D10" s="149"/>
      <c r="E10" s="147"/>
      <c r="F10" s="35"/>
      <c r="G10" s="35" t="s">
        <v>102</v>
      </c>
      <c r="H10" s="35"/>
      <c r="I10" s="35"/>
      <c r="J10" s="35"/>
      <c r="K10" s="36"/>
      <c r="L10" s="34">
        <f t="shared" si="6"/>
        <v>3</v>
      </c>
      <c r="M10" s="34">
        <f t="shared" si="7"/>
        <v>1</v>
      </c>
      <c r="N10" s="34">
        <f t="shared" si="8"/>
        <v>1</v>
      </c>
      <c r="O10" s="34">
        <f t="shared" si="9"/>
        <v>1</v>
      </c>
      <c r="P10" s="34">
        <f t="shared" si="10"/>
        <v>0</v>
      </c>
      <c r="Q10" s="34">
        <f t="shared" si="11"/>
        <v>0</v>
      </c>
      <c r="R10" s="34">
        <f t="shared" si="12"/>
        <v>0</v>
      </c>
      <c r="S10" s="34">
        <f t="shared" si="13"/>
        <v>4</v>
      </c>
      <c r="T10" s="34"/>
      <c r="U10" s="34" t="str">
        <f aca="true" t="shared" si="14" ref="U10:U58">+CONCATENATE(L10,U$1,M10,U$1,N10,U$1,O10,U$1,P10,U$1,Q10,U$1,R10)</f>
        <v>3,1,1,1,0,0,0</v>
      </c>
      <c r="V10" s="37" t="str">
        <f>IF(ISBLANK(E10),IF(ISBLANK(F10),IF(ISBLANK(G10),IF(ISBLANK(H10),IF(ISBLANK(I10),IF(ISBLANK(J10),IF(ISBLANK(#REF!),8,T(#REF!)),T(J10)),T(I10)),T(H10)),T(G10)),T(F10)),T(E10))</f>
        <v>Impuestos</v>
      </c>
      <c r="W10" s="34"/>
      <c r="X10" s="34" t="s">
        <v>91</v>
      </c>
      <c r="Y10" s="34"/>
      <c r="Z10" s="34">
        <v>0</v>
      </c>
      <c r="AA10" s="34">
        <v>1</v>
      </c>
      <c r="AB10" s="174"/>
      <c r="AC10" s="36" t="str">
        <f aca="true" t="shared" si="15" ref="AC10:AC15">+CONCATENATE(U10)</f>
        <v>3,1,1,1,0,0,0</v>
      </c>
      <c r="AD10" s="38" t="str">
        <f>+AC10</f>
        <v>3,1,1,1,0,0,0</v>
      </c>
    </row>
    <row r="11" spans="1:30" ht="12" customHeight="1">
      <c r="A11" s="4">
        <f t="shared" si="3"/>
        <v>5</v>
      </c>
      <c r="B11" s="4">
        <f t="shared" si="4"/>
        <v>50</v>
      </c>
      <c r="C11" s="4">
        <f t="shared" si="5"/>
        <v>50</v>
      </c>
      <c r="D11" s="148"/>
      <c r="E11" s="52"/>
      <c r="F11" s="5"/>
      <c r="G11" s="5" t="s">
        <v>3</v>
      </c>
      <c r="H11" s="5"/>
      <c r="I11" s="5"/>
      <c r="J11" s="5"/>
      <c r="K11" s="6"/>
      <c r="L11" s="4">
        <f t="shared" si="6"/>
        <v>3</v>
      </c>
      <c r="M11" s="4">
        <f t="shared" si="7"/>
        <v>1</v>
      </c>
      <c r="N11" s="4">
        <f t="shared" si="8"/>
        <v>1</v>
      </c>
      <c r="O11" s="4">
        <f t="shared" si="9"/>
        <v>2</v>
      </c>
      <c r="P11" s="4">
        <f t="shared" si="10"/>
        <v>0</v>
      </c>
      <c r="Q11" s="4">
        <f t="shared" si="11"/>
        <v>0</v>
      </c>
      <c r="R11" s="4">
        <f t="shared" si="12"/>
        <v>0</v>
      </c>
      <c r="S11" s="4">
        <f t="shared" si="13"/>
        <v>4</v>
      </c>
      <c r="T11" s="4"/>
      <c r="U11" s="4" t="str">
        <f t="shared" si="14"/>
        <v>3,1,1,2,0,0,0</v>
      </c>
      <c r="V11" s="7" t="str">
        <f>IF(ISBLANK(E11),IF(ISBLANK(F11),IF(ISBLANK(G11),IF(ISBLANK(H11),IF(ISBLANK(I11),IF(ISBLANK(J11),IF(ISBLANK(#REF!),8,T(#REF!)),T(J11)),T(I11)),T(H11)),T(G11)),T(F11)),T(E11))</f>
        <v>Cuotas y Aportaciones de Seguridad Social</v>
      </c>
      <c r="W11" s="4"/>
      <c r="X11" s="4" t="s">
        <v>91</v>
      </c>
      <c r="Y11" s="4"/>
      <c r="Z11" s="4">
        <v>0</v>
      </c>
      <c r="AA11" s="4">
        <v>1</v>
      </c>
      <c r="AB11" s="59">
        <v>1</v>
      </c>
      <c r="AC11" s="6" t="str">
        <f t="shared" si="15"/>
        <v>3,1,1,2,0,0,0</v>
      </c>
      <c r="AD11" s="2" t="str">
        <f aca="true" t="shared" si="16" ref="AD11:AD16">+AC11</f>
        <v>3,1,1,2,0,0,0</v>
      </c>
    </row>
    <row r="12" spans="1:30" s="38" customFormat="1" ht="12" customHeight="1">
      <c r="A12" s="34">
        <f t="shared" si="3"/>
        <v>6</v>
      </c>
      <c r="B12" s="34">
        <f t="shared" si="4"/>
        <v>60</v>
      </c>
      <c r="C12" s="34">
        <f t="shared" si="5"/>
        <v>60</v>
      </c>
      <c r="D12" s="149"/>
      <c r="E12" s="147"/>
      <c r="F12" s="35"/>
      <c r="G12" s="35" t="s">
        <v>103</v>
      </c>
      <c r="H12" s="35"/>
      <c r="I12" s="35"/>
      <c r="J12" s="35"/>
      <c r="K12" s="36"/>
      <c r="L12" s="34">
        <f t="shared" si="6"/>
        <v>3</v>
      </c>
      <c r="M12" s="34">
        <f t="shared" si="7"/>
        <v>1</v>
      </c>
      <c r="N12" s="34">
        <f t="shared" si="8"/>
        <v>1</v>
      </c>
      <c r="O12" s="34">
        <f t="shared" si="9"/>
        <v>3</v>
      </c>
      <c r="P12" s="34">
        <f t="shared" si="10"/>
        <v>0</v>
      </c>
      <c r="Q12" s="34">
        <f t="shared" si="11"/>
        <v>0</v>
      </c>
      <c r="R12" s="34">
        <f t="shared" si="12"/>
        <v>0</v>
      </c>
      <c r="S12" s="34">
        <f t="shared" si="13"/>
        <v>4</v>
      </c>
      <c r="T12" s="34"/>
      <c r="U12" s="34" t="str">
        <f t="shared" si="14"/>
        <v>3,1,1,3,0,0,0</v>
      </c>
      <c r="V12" s="37" t="str">
        <f>IF(ISBLANK(E12),IF(ISBLANK(F12),IF(ISBLANK(G12),IF(ISBLANK(H12),IF(ISBLANK(I12),IF(ISBLANK(J12),IF(ISBLANK(#REF!),8,T(#REF!)),T(J12)),T(I12)),T(H12)),T(G12)),T(F12)),T(E12))</f>
        <v>Contribuciones de Mejoras</v>
      </c>
      <c r="W12" s="34"/>
      <c r="X12" s="34" t="s">
        <v>91</v>
      </c>
      <c r="Y12" s="34"/>
      <c r="Z12" s="34">
        <v>0</v>
      </c>
      <c r="AA12" s="34">
        <v>1</v>
      </c>
      <c r="AB12" s="174"/>
      <c r="AC12" s="36" t="str">
        <f t="shared" si="15"/>
        <v>3,1,1,3,0,0,0</v>
      </c>
      <c r="AD12" s="38" t="str">
        <f t="shared" si="16"/>
        <v>3,1,1,3,0,0,0</v>
      </c>
    </row>
    <row r="13" spans="1:30" s="38" customFormat="1" ht="12" customHeight="1">
      <c r="A13" s="34">
        <f t="shared" si="3"/>
        <v>7</v>
      </c>
      <c r="B13" s="34">
        <f t="shared" si="4"/>
        <v>70</v>
      </c>
      <c r="C13" s="34">
        <f t="shared" si="5"/>
        <v>70</v>
      </c>
      <c r="D13" s="149"/>
      <c r="E13" s="147"/>
      <c r="F13" s="35"/>
      <c r="G13" s="35" t="s">
        <v>104</v>
      </c>
      <c r="H13" s="35"/>
      <c r="I13" s="35"/>
      <c r="J13" s="35"/>
      <c r="K13" s="36"/>
      <c r="L13" s="34">
        <f t="shared" si="6"/>
        <v>3</v>
      </c>
      <c r="M13" s="34">
        <f t="shared" si="7"/>
        <v>1</v>
      </c>
      <c r="N13" s="34">
        <f t="shared" si="8"/>
        <v>1</v>
      </c>
      <c r="O13" s="34">
        <f t="shared" si="9"/>
        <v>4</v>
      </c>
      <c r="P13" s="34">
        <f t="shared" si="10"/>
        <v>0</v>
      </c>
      <c r="Q13" s="34">
        <f t="shared" si="11"/>
        <v>0</v>
      </c>
      <c r="R13" s="34">
        <f t="shared" si="12"/>
        <v>0</v>
      </c>
      <c r="S13" s="34">
        <f t="shared" si="13"/>
        <v>4</v>
      </c>
      <c r="T13" s="34"/>
      <c r="U13" s="34" t="str">
        <f t="shared" si="14"/>
        <v>3,1,1,4,0,0,0</v>
      </c>
      <c r="V13" s="37" t="str">
        <f>IF(ISBLANK(E13),IF(ISBLANK(F13),IF(ISBLANK(G13),IF(ISBLANK(H13),IF(ISBLANK(I13),IF(ISBLANK(J13),IF(ISBLANK(#REF!),8,T(#REF!)),T(J13)),T(I13)),T(H13)),T(G13)),T(F13)),T(E13))</f>
        <v>Derechos</v>
      </c>
      <c r="W13" s="34"/>
      <c r="X13" s="34" t="s">
        <v>91</v>
      </c>
      <c r="Y13" s="34"/>
      <c r="Z13" s="34">
        <v>0</v>
      </c>
      <c r="AA13" s="34">
        <v>1</v>
      </c>
      <c r="AB13" s="174"/>
      <c r="AC13" s="36" t="str">
        <f t="shared" si="15"/>
        <v>3,1,1,4,0,0,0</v>
      </c>
      <c r="AD13" s="38" t="str">
        <f t="shared" si="16"/>
        <v>3,1,1,4,0,0,0</v>
      </c>
    </row>
    <row r="14" spans="1:30" s="38" customFormat="1" ht="12" customHeight="1">
      <c r="A14" s="34">
        <f t="shared" si="3"/>
        <v>8</v>
      </c>
      <c r="B14" s="34">
        <f t="shared" si="4"/>
        <v>80</v>
      </c>
      <c r="C14" s="34">
        <f t="shared" si="5"/>
        <v>80</v>
      </c>
      <c r="D14" s="149"/>
      <c r="E14" s="147"/>
      <c r="F14" s="35"/>
      <c r="G14" s="35" t="s">
        <v>105</v>
      </c>
      <c r="H14" s="35"/>
      <c r="I14" s="35"/>
      <c r="J14" s="35"/>
      <c r="K14" s="36"/>
      <c r="L14" s="34">
        <f t="shared" si="6"/>
        <v>3</v>
      </c>
      <c r="M14" s="34">
        <f t="shared" si="7"/>
        <v>1</v>
      </c>
      <c r="N14" s="34">
        <f t="shared" si="8"/>
        <v>1</v>
      </c>
      <c r="O14" s="34">
        <f t="shared" si="9"/>
        <v>5</v>
      </c>
      <c r="P14" s="34">
        <f t="shared" si="10"/>
        <v>0</v>
      </c>
      <c r="Q14" s="34">
        <f t="shared" si="11"/>
        <v>0</v>
      </c>
      <c r="R14" s="34">
        <f t="shared" si="12"/>
        <v>0</v>
      </c>
      <c r="S14" s="34">
        <f t="shared" si="13"/>
        <v>4</v>
      </c>
      <c r="T14" s="34"/>
      <c r="U14" s="34" t="str">
        <f t="shared" si="14"/>
        <v>3,1,1,5,0,0,0</v>
      </c>
      <c r="V14" s="37" t="str">
        <f>IF(ISBLANK(E14),IF(ISBLANK(F14),IF(ISBLANK(G14),IF(ISBLANK(H14),IF(ISBLANK(I14),IF(ISBLANK(J14),IF(ISBLANK(#REF!),8,T(#REF!)),T(J14)),T(I14)),T(H14)),T(G14)),T(F14)),T(E14))</f>
        <v>Productos de Tipo Corriente</v>
      </c>
      <c r="W14" s="34"/>
      <c r="X14" s="34" t="s">
        <v>91</v>
      </c>
      <c r="Y14" s="34"/>
      <c r="Z14" s="34">
        <v>0</v>
      </c>
      <c r="AA14" s="34">
        <v>1</v>
      </c>
      <c r="AB14" s="174"/>
      <c r="AC14" s="36" t="str">
        <f t="shared" si="15"/>
        <v>3,1,1,5,0,0,0</v>
      </c>
      <c r="AD14" s="38" t="str">
        <f t="shared" si="16"/>
        <v>3,1,1,5,0,0,0</v>
      </c>
    </row>
    <row r="15" spans="1:30" s="38" customFormat="1" ht="12" customHeight="1">
      <c r="A15" s="34">
        <f t="shared" si="3"/>
        <v>9</v>
      </c>
      <c r="B15" s="34">
        <f t="shared" si="4"/>
        <v>90</v>
      </c>
      <c r="C15" s="34">
        <f t="shared" si="5"/>
        <v>90</v>
      </c>
      <c r="D15" s="149"/>
      <c r="E15" s="147"/>
      <c r="F15" s="35"/>
      <c r="G15" s="35" t="s">
        <v>106</v>
      </c>
      <c r="H15" s="35"/>
      <c r="I15" s="35"/>
      <c r="J15" s="47"/>
      <c r="K15" s="36"/>
      <c r="L15" s="34">
        <f t="shared" si="6"/>
        <v>3</v>
      </c>
      <c r="M15" s="34">
        <f t="shared" si="7"/>
        <v>1</v>
      </c>
      <c r="N15" s="34">
        <f t="shared" si="8"/>
        <v>1</v>
      </c>
      <c r="O15" s="34">
        <f t="shared" si="9"/>
        <v>6</v>
      </c>
      <c r="P15" s="34">
        <f t="shared" si="10"/>
        <v>0</v>
      </c>
      <c r="Q15" s="34">
        <f t="shared" si="11"/>
        <v>0</v>
      </c>
      <c r="R15" s="34">
        <f t="shared" si="12"/>
        <v>0</v>
      </c>
      <c r="S15" s="34">
        <f t="shared" si="13"/>
        <v>4</v>
      </c>
      <c r="T15" s="34"/>
      <c r="U15" s="34" t="str">
        <f t="shared" si="14"/>
        <v>3,1,1,6,0,0,0</v>
      </c>
      <c r="V15" s="48" t="str">
        <f>IF(ISBLANK(E15),IF(ISBLANK(F15),IF(ISBLANK(G15),IF(ISBLANK(H15),IF(ISBLANK(I15),IF(ISBLANK(J15),IF(ISBLANK(#REF!),8,T(#REF!)),T(J15)),T(I15)),T(H15)),T(G15)),T(F15)),T(E15))</f>
        <v>Aprovechamientos de Tipo Corriente</v>
      </c>
      <c r="W15" s="34"/>
      <c r="X15" s="34" t="s">
        <v>91</v>
      </c>
      <c r="Y15" s="34"/>
      <c r="Z15" s="34">
        <v>0</v>
      </c>
      <c r="AA15" s="34">
        <v>1</v>
      </c>
      <c r="AB15" s="174"/>
      <c r="AC15" s="36" t="str">
        <f t="shared" si="15"/>
        <v>3,1,1,6,0,0,0</v>
      </c>
      <c r="AD15" s="38" t="str">
        <f t="shared" si="16"/>
        <v>3,1,1,6,0,0,0</v>
      </c>
    </row>
    <row r="16" spans="1:30" ht="12" customHeight="1">
      <c r="A16" s="57">
        <f t="shared" si="3"/>
        <v>10</v>
      </c>
      <c r="B16" s="57">
        <f t="shared" si="4"/>
        <v>100</v>
      </c>
      <c r="C16" s="57">
        <f t="shared" si="5"/>
        <v>100</v>
      </c>
      <c r="D16" s="151"/>
      <c r="E16" s="141"/>
      <c r="F16" s="78"/>
      <c r="G16" s="78" t="s">
        <v>107</v>
      </c>
      <c r="H16" s="78"/>
      <c r="I16" s="78"/>
      <c r="J16" s="152"/>
      <c r="K16" s="79"/>
      <c r="L16" s="57">
        <f t="shared" si="6"/>
        <v>3</v>
      </c>
      <c r="M16" s="57">
        <f t="shared" si="7"/>
        <v>1</v>
      </c>
      <c r="N16" s="57">
        <f t="shared" si="8"/>
        <v>1</v>
      </c>
      <c r="O16" s="57">
        <f t="shared" si="9"/>
        <v>7</v>
      </c>
      <c r="P16" s="57">
        <f t="shared" si="10"/>
        <v>0</v>
      </c>
      <c r="Q16" s="57">
        <f t="shared" si="11"/>
        <v>0</v>
      </c>
      <c r="R16" s="57">
        <f t="shared" si="12"/>
        <v>0</v>
      </c>
      <c r="S16" s="57">
        <f t="shared" si="13"/>
        <v>4</v>
      </c>
      <c r="T16" s="57"/>
      <c r="U16" s="57" t="str">
        <f t="shared" si="14"/>
        <v>3,1,1,7,0,0,0</v>
      </c>
      <c r="V16" s="153" t="str">
        <f>IF(ISBLANK(E16),IF(ISBLANK(F16),IF(ISBLANK(G16),IF(ISBLANK(H16),IF(ISBLANK(I16),IF(ISBLANK(J16),IF(ISBLANK(#REF!),8,T(#REF!)),T(J16)),T(I16)),T(H16)),T(G16)),T(F16)),T(E16))</f>
        <v>Ingresos por Venta de Bienes y Servicios</v>
      </c>
      <c r="W16" s="57"/>
      <c r="X16" s="57" t="s">
        <v>91</v>
      </c>
      <c r="Y16" s="57"/>
      <c r="Z16" s="57">
        <v>0</v>
      </c>
      <c r="AA16" s="57">
        <v>1</v>
      </c>
      <c r="AB16" s="59">
        <v>1</v>
      </c>
      <c r="AC16" s="79" t="str">
        <f>+CONCATENATE(U17," + ",U18)</f>
        <v>3,1,1,7,1,0,0 + 3,1,1,7,2,0,0</v>
      </c>
      <c r="AD16" s="2" t="str">
        <f t="shared" si="16"/>
        <v>3,1,1,7,1,0,0 + 3,1,1,7,2,0,0</v>
      </c>
    </row>
    <row r="17" spans="1:30" s="43" customFormat="1" ht="12" customHeight="1">
      <c r="A17" s="39">
        <f t="shared" si="3"/>
        <v>11</v>
      </c>
      <c r="B17" s="39">
        <f t="shared" si="4"/>
        <v>110</v>
      </c>
      <c r="C17" s="39">
        <f t="shared" si="5"/>
        <v>110</v>
      </c>
      <c r="D17" s="55"/>
      <c r="E17" s="53"/>
      <c r="F17" s="40"/>
      <c r="G17" s="40"/>
      <c r="H17" s="40" t="s">
        <v>48</v>
      </c>
      <c r="I17" s="40"/>
      <c r="J17" s="50"/>
      <c r="K17" s="41"/>
      <c r="L17" s="39">
        <f t="shared" si="6"/>
        <v>3</v>
      </c>
      <c r="M17" s="39">
        <f t="shared" si="7"/>
        <v>1</v>
      </c>
      <c r="N17" s="39">
        <f t="shared" si="8"/>
        <v>1</v>
      </c>
      <c r="O17" s="39">
        <f t="shared" si="9"/>
        <v>7</v>
      </c>
      <c r="P17" s="39">
        <f t="shared" si="10"/>
        <v>1</v>
      </c>
      <c r="Q17" s="39">
        <f t="shared" si="11"/>
        <v>0</v>
      </c>
      <c r="R17" s="39">
        <f t="shared" si="12"/>
        <v>0</v>
      </c>
      <c r="S17" s="39">
        <f t="shared" si="13"/>
        <v>5</v>
      </c>
      <c r="T17" s="39"/>
      <c r="U17" s="39" t="str">
        <f>+CONCATENATE(L17,U$1,M17,U$1,N17,U$1,O17,U$1,P17,U$1,Q17,U$1,R17)</f>
        <v>3,1,1,7,1,0,0</v>
      </c>
      <c r="V17" s="51" t="str">
        <f>IF(ISBLANK(E17),IF(ISBLANK(F17),IF(ISBLANK(G17),IF(ISBLANK(H17),IF(ISBLANK(I17),IF(ISBLANK(J17),IF(ISBLANK(#REF!),8,T(#REF!)),T(J17)),T(I17)),T(H17)),T(G17)),T(F17)),T(E17))</f>
        <v>Ingresos por Venta de Bienes y Servicios de Organismos Descentralizados (no empresariales y no financieras)</v>
      </c>
      <c r="W17" s="39"/>
      <c r="X17" s="39" t="s">
        <v>91</v>
      </c>
      <c r="Y17" s="39"/>
      <c r="Z17" s="39">
        <v>0</v>
      </c>
      <c r="AA17" s="39"/>
      <c r="AB17" s="60">
        <v>1</v>
      </c>
      <c r="AC17" s="41" t="str">
        <f>+CONCATENATE(U17)</f>
        <v>3,1,1,7,1,0,0</v>
      </c>
      <c r="AD17" s="43" t="str">
        <f>+AC17</f>
        <v>3,1,1,7,1,0,0</v>
      </c>
    </row>
    <row r="18" spans="1:30" s="43" customFormat="1" ht="12" customHeight="1">
      <c r="A18" s="39">
        <f t="shared" si="3"/>
        <v>12</v>
      </c>
      <c r="B18" s="39">
        <f t="shared" si="4"/>
        <v>120</v>
      </c>
      <c r="C18" s="39">
        <f t="shared" si="5"/>
        <v>120</v>
      </c>
      <c r="D18" s="55"/>
      <c r="E18" s="53"/>
      <c r="F18" s="40"/>
      <c r="G18" s="40"/>
      <c r="H18" s="40" t="s">
        <v>6</v>
      </c>
      <c r="I18" s="40"/>
      <c r="J18" s="50"/>
      <c r="K18" s="41"/>
      <c r="L18" s="39">
        <f t="shared" si="6"/>
        <v>3</v>
      </c>
      <c r="M18" s="39">
        <f t="shared" si="7"/>
        <v>1</v>
      </c>
      <c r="N18" s="39">
        <f t="shared" si="8"/>
        <v>1</v>
      </c>
      <c r="O18" s="39">
        <f t="shared" si="9"/>
        <v>7</v>
      </c>
      <c r="P18" s="39">
        <f t="shared" si="10"/>
        <v>2</v>
      </c>
      <c r="Q18" s="39">
        <f t="shared" si="11"/>
        <v>0</v>
      </c>
      <c r="R18" s="39">
        <f t="shared" si="12"/>
        <v>0</v>
      </c>
      <c r="S18" s="39">
        <f t="shared" si="13"/>
        <v>5</v>
      </c>
      <c r="T18" s="39"/>
      <c r="U18" s="39" t="str">
        <f>+CONCATENATE(L18,U$1,M18,U$1,N18,U$1,O18,U$1,P18,U$1,Q18,U$1,R18)</f>
        <v>3,1,1,7,2,0,0</v>
      </c>
      <c r="V18" s="51" t="str">
        <f>IF(ISBLANK(E18),IF(ISBLANK(F18),IF(ISBLANK(G18),IF(ISBLANK(H18),IF(ISBLANK(I18),IF(ISBLANK(J18),IF(ISBLANK(#REF!),8,T(#REF!)),T(J18)),T(I18)),T(H18)),T(G18)),T(F18)),T(E18))</f>
        <v>Ingresos de Operación de Entidades Paraestatales Empresariales y no Financieras</v>
      </c>
      <c r="W18" s="39"/>
      <c r="X18" s="39" t="s">
        <v>91</v>
      </c>
      <c r="Y18" s="39"/>
      <c r="Z18" s="39">
        <v>0</v>
      </c>
      <c r="AA18" s="39"/>
      <c r="AB18" s="60">
        <v>1</v>
      </c>
      <c r="AC18" s="41" t="str">
        <f>+CONCATENATE(U18)</f>
        <v>3,1,1,7,2,0,0</v>
      </c>
      <c r="AD18" s="43" t="str">
        <f>+AC18</f>
        <v>3,1,1,7,2,0,0</v>
      </c>
    </row>
    <row r="19" spans="1:30" ht="12" customHeight="1">
      <c r="A19" s="10">
        <f t="shared" si="3"/>
        <v>13</v>
      </c>
      <c r="B19" s="10">
        <f t="shared" si="4"/>
        <v>130</v>
      </c>
      <c r="C19" s="10">
        <f t="shared" si="5"/>
        <v>130</v>
      </c>
      <c r="D19" s="56"/>
      <c r="E19" s="54"/>
      <c r="F19" s="11" t="s">
        <v>7</v>
      </c>
      <c r="G19" s="11"/>
      <c r="H19" s="11"/>
      <c r="I19" s="11"/>
      <c r="J19" s="11"/>
      <c r="K19" s="12"/>
      <c r="L19" s="10">
        <f t="shared" si="6"/>
        <v>3</v>
      </c>
      <c r="M19" s="10">
        <f t="shared" si="7"/>
        <v>1</v>
      </c>
      <c r="N19" s="10">
        <f t="shared" si="8"/>
        <v>2</v>
      </c>
      <c r="O19" s="10">
        <f t="shared" si="9"/>
        <v>0</v>
      </c>
      <c r="P19" s="10">
        <f t="shared" si="10"/>
        <v>0</v>
      </c>
      <c r="Q19" s="10">
        <f t="shared" si="11"/>
        <v>0</v>
      </c>
      <c r="R19" s="10">
        <f t="shared" si="12"/>
        <v>0</v>
      </c>
      <c r="S19" s="10">
        <f t="shared" si="13"/>
        <v>3</v>
      </c>
      <c r="T19" s="10"/>
      <c r="U19" s="10" t="str">
        <f t="shared" si="14"/>
        <v>3,1,2,0,0,0,0</v>
      </c>
      <c r="V19" s="13" t="str">
        <f>IF(ISBLANK(E19),IF(ISBLANK(F19),IF(ISBLANK(G19),IF(ISBLANK(H19),IF(ISBLANK(I19),IF(ISBLANK(J19),IF(ISBLANK(#REF!),8,T(#REF!)),T(J19)),T(I19)),T(H19)),T(G19)),T(F19)),T(E19))</f>
        <v>PARTICIPACIONES, APORTACIONES, TRANSFERENCIAS, ASIGNACIONES, SUBSIDIOS Y OTRAS AYUDAS</v>
      </c>
      <c r="W19" s="10"/>
      <c r="X19" s="10" t="s">
        <v>91</v>
      </c>
      <c r="Y19" s="10"/>
      <c r="Z19" s="10">
        <v>0</v>
      </c>
      <c r="AA19" s="10">
        <v>1</v>
      </c>
      <c r="AB19" s="58">
        <v>1</v>
      </c>
      <c r="AC19" s="12" t="str">
        <f>+CONCATENATE(U20)</f>
        <v>3,1,2,1,0,0,0</v>
      </c>
      <c r="AD19" s="2" t="e">
        <f>+AD20</f>
        <v>#VALUE!</v>
      </c>
    </row>
    <row r="20" spans="1:30" ht="12" customHeight="1">
      <c r="A20" s="10">
        <f t="shared" si="3"/>
        <v>14</v>
      </c>
      <c r="B20" s="10">
        <f t="shared" si="4"/>
        <v>140</v>
      </c>
      <c r="C20" s="10">
        <f t="shared" si="5"/>
        <v>140</v>
      </c>
      <c r="D20" s="56"/>
      <c r="E20" s="54"/>
      <c r="F20" s="11"/>
      <c r="G20" s="11" t="s">
        <v>108</v>
      </c>
      <c r="H20" s="11"/>
      <c r="I20" s="11"/>
      <c r="J20" s="154"/>
      <c r="K20" s="12"/>
      <c r="L20" s="10">
        <f t="shared" si="6"/>
        <v>3</v>
      </c>
      <c r="M20" s="10">
        <f t="shared" si="7"/>
        <v>1</v>
      </c>
      <c r="N20" s="10">
        <f t="shared" si="8"/>
        <v>2</v>
      </c>
      <c r="O20" s="10">
        <f t="shared" si="9"/>
        <v>1</v>
      </c>
      <c r="P20" s="10">
        <f t="shared" si="10"/>
        <v>0</v>
      </c>
      <c r="Q20" s="10">
        <f t="shared" si="11"/>
        <v>0</v>
      </c>
      <c r="R20" s="10">
        <f t="shared" si="12"/>
        <v>0</v>
      </c>
      <c r="S20" s="10">
        <f t="shared" si="13"/>
        <v>4</v>
      </c>
      <c r="T20" s="10"/>
      <c r="U20" s="10" t="str">
        <f t="shared" si="14"/>
        <v>3,1,2,1,0,0,0</v>
      </c>
      <c r="V20" s="155" t="str">
        <f>IF(ISBLANK(E20),IF(ISBLANK(F20),IF(ISBLANK(G20),IF(ISBLANK(H20),IF(ISBLANK(I20),IF(ISBLANK(J20),IF(ISBLANK(#REF!),8,T(#REF!)),T(J20)),T(I20)),T(H20)),T(G20)),T(F20)),T(E20))</f>
        <v>Transferencias, Asignaciones, Subsidios y Otras ayudas</v>
      </c>
      <c r="W20" s="10"/>
      <c r="X20" s="10" t="s">
        <v>91</v>
      </c>
      <c r="Y20" s="10"/>
      <c r="Z20" s="10">
        <v>0</v>
      </c>
      <c r="AA20" s="10">
        <v>1</v>
      </c>
      <c r="AB20" s="58">
        <v>1</v>
      </c>
      <c r="AC20" s="12" t="str">
        <f>+CONCATENATE(U21," + ",U22)</f>
        <v>3,1,2,1,1,0,0 + 3,1,2,1,2,0,0</v>
      </c>
      <c r="AD20" s="2" t="e">
        <f>+AD21+AD22+AD23+AD24</f>
        <v>#VALUE!</v>
      </c>
    </row>
    <row r="21" spans="1:30" ht="12" customHeight="1">
      <c r="A21" s="4">
        <f t="shared" si="3"/>
        <v>15</v>
      </c>
      <c r="B21" s="4">
        <f t="shared" si="4"/>
        <v>150</v>
      </c>
      <c r="C21" s="4">
        <f t="shared" si="5"/>
        <v>150</v>
      </c>
      <c r="D21" s="148"/>
      <c r="E21" s="52"/>
      <c r="F21" s="5"/>
      <c r="G21" s="5"/>
      <c r="H21" s="5" t="s">
        <v>10</v>
      </c>
      <c r="I21" s="5"/>
      <c r="J21" s="8"/>
      <c r="K21" s="6"/>
      <c r="L21" s="4">
        <f t="shared" si="6"/>
        <v>3</v>
      </c>
      <c r="M21" s="4">
        <f t="shared" si="7"/>
        <v>1</v>
      </c>
      <c r="N21" s="4">
        <f t="shared" si="8"/>
        <v>2</v>
      </c>
      <c r="O21" s="4">
        <f t="shared" si="9"/>
        <v>1</v>
      </c>
      <c r="P21" s="4">
        <f t="shared" si="10"/>
        <v>1</v>
      </c>
      <c r="Q21" s="4">
        <f t="shared" si="11"/>
        <v>0</v>
      </c>
      <c r="R21" s="4">
        <f t="shared" si="12"/>
        <v>0</v>
      </c>
      <c r="S21" s="4">
        <f t="shared" si="13"/>
        <v>5</v>
      </c>
      <c r="T21" s="4"/>
      <c r="U21" s="4" t="str">
        <f t="shared" si="14"/>
        <v>3,1,2,1,1,0,0</v>
      </c>
      <c r="V21" s="9" t="str">
        <f>IF(ISBLANK(E21),IF(ISBLANK(F21),IF(ISBLANK(G21),IF(ISBLANK(H21),IF(ISBLANK(I21),IF(ISBLANK(J21),IF(ISBLANK(#REF!),8,T(#REF!)),T(J21)),T(I21)),T(H21)),T(G21)),T(F21)),T(E21))</f>
        <v>Transferencias Internas y Asignaciones del Sector Público</v>
      </c>
      <c r="W21" s="4"/>
      <c r="X21" s="4" t="s">
        <v>91</v>
      </c>
      <c r="Y21" s="4"/>
      <c r="Z21" s="4">
        <v>0</v>
      </c>
      <c r="AA21" s="4">
        <v>1</v>
      </c>
      <c r="AB21" s="59">
        <v>1</v>
      </c>
      <c r="AC21" s="6" t="str">
        <f>+CONCATENATE(U21)</f>
        <v>3,1,2,1,1,0,0</v>
      </c>
      <c r="AD21" s="2" t="str">
        <f>+AC21</f>
        <v>3,1,2,1,1,0,0</v>
      </c>
    </row>
    <row r="22" spans="1:30" ht="12" customHeight="1">
      <c r="A22" s="4">
        <f t="shared" si="3"/>
        <v>16</v>
      </c>
      <c r="B22" s="4">
        <f t="shared" si="4"/>
        <v>160</v>
      </c>
      <c r="C22" s="4">
        <f t="shared" si="5"/>
        <v>160</v>
      </c>
      <c r="D22" s="148"/>
      <c r="E22" s="52"/>
      <c r="F22" s="5"/>
      <c r="G22" s="5"/>
      <c r="H22" s="5" t="s">
        <v>12</v>
      </c>
      <c r="I22" s="5"/>
      <c r="J22" s="5"/>
      <c r="K22" s="6"/>
      <c r="L22" s="4">
        <f t="shared" si="6"/>
        <v>3</v>
      </c>
      <c r="M22" s="4">
        <f t="shared" si="7"/>
        <v>1</v>
      </c>
      <c r="N22" s="4">
        <f t="shared" si="8"/>
        <v>2</v>
      </c>
      <c r="O22" s="4">
        <f t="shared" si="9"/>
        <v>1</v>
      </c>
      <c r="P22" s="4">
        <f t="shared" si="10"/>
        <v>2</v>
      </c>
      <c r="Q22" s="4">
        <f t="shared" si="11"/>
        <v>0</v>
      </c>
      <c r="R22" s="4">
        <f t="shared" si="12"/>
        <v>0</v>
      </c>
      <c r="S22" s="4">
        <f t="shared" si="13"/>
        <v>5</v>
      </c>
      <c r="T22" s="4"/>
      <c r="U22" s="4" t="str">
        <f t="shared" si="14"/>
        <v>3,1,2,1,2,0,0</v>
      </c>
      <c r="V22" s="7" t="str">
        <f>IF(ISBLANK(E22),IF(ISBLANK(F22),IF(ISBLANK(G22),IF(ISBLANK(H22),IF(ISBLANK(I22),IF(ISBLANK(J22),IF(ISBLANK(#REF!),8,T(#REF!)),T(J22)),T(I22)),T(H22)),T(G22)),T(F22)),T(E22))</f>
        <v>Subsidios y Subvenciones </v>
      </c>
      <c r="W22" s="4"/>
      <c r="X22" s="4" t="s">
        <v>91</v>
      </c>
      <c r="Y22" s="4"/>
      <c r="Z22" s="4">
        <v>0</v>
      </c>
      <c r="AA22" s="4">
        <v>1</v>
      </c>
      <c r="AB22" s="59">
        <v>1</v>
      </c>
      <c r="AC22" s="6" t="str">
        <f>+CONCATENATE(U22)</f>
        <v>3,1,2,1,2,0,0</v>
      </c>
      <c r="AD22" s="2" t="str">
        <f>+AC22</f>
        <v>3,1,2,1,2,0,0</v>
      </c>
    </row>
    <row r="23" spans="1:30" s="38" customFormat="1" ht="12" customHeight="1">
      <c r="A23" s="34">
        <f t="shared" si="3"/>
        <v>17</v>
      </c>
      <c r="B23" s="34">
        <f t="shared" si="4"/>
        <v>170</v>
      </c>
      <c r="C23" s="34">
        <f t="shared" si="5"/>
        <v>170</v>
      </c>
      <c r="D23" s="149"/>
      <c r="E23" s="147"/>
      <c r="F23" s="35"/>
      <c r="G23" s="35"/>
      <c r="H23" s="35" t="s">
        <v>35</v>
      </c>
      <c r="I23" s="35"/>
      <c r="J23" s="35"/>
      <c r="K23" s="36"/>
      <c r="L23" s="34">
        <f t="shared" si="6"/>
        <v>3</v>
      </c>
      <c r="M23" s="34">
        <f t="shared" si="7"/>
        <v>1</v>
      </c>
      <c r="N23" s="34">
        <f t="shared" si="8"/>
        <v>2</v>
      </c>
      <c r="O23" s="34">
        <f t="shared" si="9"/>
        <v>1</v>
      </c>
      <c r="P23" s="34">
        <f t="shared" si="10"/>
        <v>3</v>
      </c>
      <c r="Q23" s="34">
        <f t="shared" si="11"/>
        <v>0</v>
      </c>
      <c r="R23" s="34">
        <f t="shared" si="12"/>
        <v>0</v>
      </c>
      <c r="S23" s="34">
        <f t="shared" si="13"/>
        <v>5</v>
      </c>
      <c r="T23" s="34"/>
      <c r="U23" s="34" t="str">
        <f t="shared" si="14"/>
        <v>3,1,2,1,3,0,0</v>
      </c>
      <c r="V23" s="37" t="str">
        <f>IF(ISBLANK(E23),IF(ISBLANK(F23),IF(ISBLANK(G23),IF(ISBLANK(H23),IF(ISBLANK(I23),IF(ISBLANK(J23),IF(ISBLANK(#REF!),8,T(#REF!)),T(J23)),T(I23)),T(H23)),T(G23)),T(F23)),T(E23))</f>
        <v>Ayudas Sociales</v>
      </c>
      <c r="W23" s="34"/>
      <c r="X23" s="34" t="s">
        <v>91</v>
      </c>
      <c r="Y23" s="34"/>
      <c r="Z23" s="34">
        <v>0</v>
      </c>
      <c r="AA23" s="34">
        <v>1</v>
      </c>
      <c r="AB23" s="174"/>
      <c r="AC23" s="36" t="str">
        <f>+CONCATENATE(U23)</f>
        <v>3,1,2,1,3,0,0</v>
      </c>
      <c r="AD23" s="38" t="str">
        <f>+AC23</f>
        <v>3,1,2,1,3,0,0</v>
      </c>
    </row>
    <row r="24" spans="1:30" s="49" customFormat="1" ht="12" customHeight="1">
      <c r="A24" s="34">
        <f t="shared" si="3"/>
        <v>18</v>
      </c>
      <c r="B24" s="34">
        <f t="shared" si="4"/>
        <v>180</v>
      </c>
      <c r="C24" s="34">
        <f t="shared" si="5"/>
        <v>180</v>
      </c>
      <c r="D24" s="150"/>
      <c r="E24" s="147"/>
      <c r="F24" s="35"/>
      <c r="G24" s="35"/>
      <c r="H24" s="35" t="s">
        <v>109</v>
      </c>
      <c r="I24" s="35"/>
      <c r="J24" s="35"/>
      <c r="K24" s="36"/>
      <c r="L24" s="34">
        <f t="shared" si="6"/>
        <v>3</v>
      </c>
      <c r="M24" s="34">
        <f t="shared" si="7"/>
        <v>1</v>
      </c>
      <c r="N24" s="34">
        <f t="shared" si="8"/>
        <v>2</v>
      </c>
      <c r="O24" s="34">
        <f t="shared" si="9"/>
        <v>1</v>
      </c>
      <c r="P24" s="34">
        <f t="shared" si="10"/>
        <v>4</v>
      </c>
      <c r="Q24" s="34">
        <f t="shared" si="11"/>
        <v>0</v>
      </c>
      <c r="R24" s="34">
        <f t="shared" si="12"/>
        <v>0</v>
      </c>
      <c r="S24" s="34">
        <f t="shared" si="13"/>
        <v>5</v>
      </c>
      <c r="T24" s="34"/>
      <c r="U24" s="34" t="str">
        <f t="shared" si="14"/>
        <v>3,1,2,1,4,0,0</v>
      </c>
      <c r="V24" s="37" t="str">
        <f>IF(ISBLANK(E24),IF(ISBLANK(F24),IF(ISBLANK(G24),IF(ISBLANK(H24),IF(ISBLANK(I24),IF(ISBLANK(J24),IF(ISBLANK(#REF!),8,T(#REF!)),T(J24)),T(I24)),T(H24)),T(G24)),T(F24)),T(E24))</f>
        <v>Pensiones y Jubilaciones</v>
      </c>
      <c r="W24" s="34"/>
      <c r="X24" s="34" t="s">
        <v>91</v>
      </c>
      <c r="Y24" s="34"/>
      <c r="Z24" s="34">
        <v>0</v>
      </c>
      <c r="AA24" s="34">
        <v>1</v>
      </c>
      <c r="AB24" s="174"/>
      <c r="AC24" s="36" t="str">
        <f>+CONCATENATE(U24)</f>
        <v>3,1,2,1,4,0,0</v>
      </c>
      <c r="AD24" s="49" t="str">
        <f>+AC24</f>
        <v>3,1,2,1,4,0,0</v>
      </c>
    </row>
    <row r="25" spans="1:30" ht="12" customHeight="1">
      <c r="A25" s="10">
        <f t="shared" si="3"/>
        <v>19</v>
      </c>
      <c r="B25" s="10">
        <f t="shared" si="4"/>
        <v>190</v>
      </c>
      <c r="C25" s="10">
        <f t="shared" si="5"/>
        <v>190</v>
      </c>
      <c r="D25" s="56"/>
      <c r="E25" s="54"/>
      <c r="F25" s="11" t="s">
        <v>13</v>
      </c>
      <c r="G25" s="11"/>
      <c r="H25" s="11"/>
      <c r="I25" s="11"/>
      <c r="J25" s="11"/>
      <c r="K25" s="12"/>
      <c r="L25" s="10">
        <f t="shared" si="6"/>
        <v>3</v>
      </c>
      <c r="M25" s="10">
        <f t="shared" si="7"/>
        <v>1</v>
      </c>
      <c r="N25" s="10">
        <f t="shared" si="8"/>
        <v>50</v>
      </c>
      <c r="O25" s="10">
        <f t="shared" si="9"/>
        <v>0</v>
      </c>
      <c r="P25" s="10">
        <f t="shared" si="10"/>
        <v>0</v>
      </c>
      <c r="Q25" s="10">
        <f t="shared" si="11"/>
        <v>0</v>
      </c>
      <c r="R25" s="10">
        <f t="shared" si="12"/>
        <v>0</v>
      </c>
      <c r="S25" s="10">
        <f t="shared" si="13"/>
        <v>3</v>
      </c>
      <c r="T25" s="10">
        <v>1</v>
      </c>
      <c r="U25" s="10" t="str">
        <f t="shared" si="14"/>
        <v>3,1,50,0,0,0,0</v>
      </c>
      <c r="V25" s="13" t="str">
        <f>IF(ISBLANK(E25),IF(ISBLANK(F25),IF(ISBLANK(G25),IF(ISBLANK(H25),IF(ISBLANK(I25),IF(ISBLANK(J25),IF(ISBLANK(#REF!),8,T(#REF!)),T(J25)),T(I25)),T(H25)),T(G25)),T(F25)),T(E25))</f>
        <v>OTROS INGRESOS Y BENEFICIOS</v>
      </c>
      <c r="W25" s="10"/>
      <c r="X25" s="10" t="s">
        <v>91</v>
      </c>
      <c r="Y25" s="10"/>
      <c r="Z25" s="10">
        <v>0</v>
      </c>
      <c r="AA25" s="10">
        <v>1</v>
      </c>
      <c r="AB25" s="58">
        <v>1</v>
      </c>
      <c r="AC25" s="12" t="str">
        <f>+CONCATENATE(U26," + ",U30," + ",U31," + ",U32," + ",U33)</f>
        <v>3,1,50,1,0,0,0 + 3,1,50,2,0,0,0 + 3,1,50,3,0,0,0 + 3,1,50,4,0,0,0 + 3,1,50,50,0,0,0</v>
      </c>
      <c r="AD25" s="2" t="e">
        <f>+AD26+AD30+AD31+AD32+AD33</f>
        <v>#VALUE!</v>
      </c>
    </row>
    <row r="26" spans="1:30" ht="12" customHeight="1">
      <c r="A26" s="10">
        <f t="shared" si="3"/>
        <v>20</v>
      </c>
      <c r="B26" s="10">
        <f t="shared" si="4"/>
        <v>200</v>
      </c>
      <c r="C26" s="10">
        <f t="shared" si="5"/>
        <v>200</v>
      </c>
      <c r="D26" s="56"/>
      <c r="E26" s="54"/>
      <c r="F26" s="11"/>
      <c r="G26" s="11" t="s">
        <v>15</v>
      </c>
      <c r="H26" s="11"/>
      <c r="I26" s="11"/>
      <c r="J26" s="11"/>
      <c r="K26" s="12"/>
      <c r="L26" s="10">
        <f t="shared" si="6"/>
        <v>3</v>
      </c>
      <c r="M26" s="10">
        <f t="shared" si="7"/>
        <v>1</v>
      </c>
      <c r="N26" s="10">
        <f t="shared" si="8"/>
        <v>50</v>
      </c>
      <c r="O26" s="10">
        <f t="shared" si="9"/>
        <v>1</v>
      </c>
      <c r="P26" s="10">
        <f t="shared" si="10"/>
        <v>0</v>
      </c>
      <c r="Q26" s="10">
        <f t="shared" si="11"/>
        <v>0</v>
      </c>
      <c r="R26" s="10">
        <f t="shared" si="12"/>
        <v>0</v>
      </c>
      <c r="S26" s="10">
        <f t="shared" si="13"/>
        <v>4</v>
      </c>
      <c r="T26" s="10"/>
      <c r="U26" s="10" t="str">
        <f t="shared" si="14"/>
        <v>3,1,50,1,0,0,0</v>
      </c>
      <c r="V26" s="13" t="str">
        <f>IF(ISBLANK(E26),IF(ISBLANK(F26),IF(ISBLANK(G26),IF(ISBLANK(H26),IF(ISBLANK(I26),IF(ISBLANK(J26),IF(ISBLANK(#REF!),8,T(#REF!)),T(J26)),T(I26)),T(H26)),T(G26)),T(F26)),T(E26))</f>
        <v>Ingresos Financieros  </v>
      </c>
      <c r="W26" s="10"/>
      <c r="X26" s="10" t="s">
        <v>91</v>
      </c>
      <c r="Y26" s="10"/>
      <c r="Z26" s="10">
        <v>0</v>
      </c>
      <c r="AA26" s="10">
        <v>1</v>
      </c>
      <c r="AB26" s="58">
        <v>1</v>
      </c>
      <c r="AC26" s="12" t="str">
        <f>+CONCATENATE(U27," + ",U28," + ",U29)</f>
        <v>3,1,50,1,1,0,0 + 3,1,50,1,2,0,0 + 3,1,50,1,50,0,0</v>
      </c>
      <c r="AD26" s="2" t="e">
        <f>+AD27+AD29</f>
        <v>#VALUE!</v>
      </c>
    </row>
    <row r="27" spans="1:30" ht="12" customHeight="1">
      <c r="A27" s="4">
        <f t="shared" si="3"/>
        <v>21</v>
      </c>
      <c r="B27" s="4">
        <f t="shared" si="4"/>
        <v>210</v>
      </c>
      <c r="C27" s="4">
        <f t="shared" si="5"/>
        <v>210</v>
      </c>
      <c r="D27" s="148"/>
      <c r="E27" s="52"/>
      <c r="F27" s="5"/>
      <c r="G27" s="5"/>
      <c r="H27" s="5" t="s">
        <v>17</v>
      </c>
      <c r="I27" s="5"/>
      <c r="J27" s="5"/>
      <c r="K27" s="6"/>
      <c r="L27" s="4">
        <f t="shared" si="6"/>
        <v>3</v>
      </c>
      <c r="M27" s="4">
        <f t="shared" si="7"/>
        <v>1</v>
      </c>
      <c r="N27" s="4">
        <f t="shared" si="8"/>
        <v>50</v>
      </c>
      <c r="O27" s="4">
        <f t="shared" si="9"/>
        <v>1</v>
      </c>
      <c r="P27" s="4">
        <f t="shared" si="10"/>
        <v>1</v>
      </c>
      <c r="Q27" s="4">
        <f t="shared" si="11"/>
        <v>0</v>
      </c>
      <c r="R27" s="4">
        <f t="shared" si="12"/>
        <v>0</v>
      </c>
      <c r="S27" s="4">
        <f t="shared" si="13"/>
        <v>5</v>
      </c>
      <c r="T27" s="4"/>
      <c r="U27" s="4" t="str">
        <f t="shared" si="14"/>
        <v>3,1,50,1,1,0,0</v>
      </c>
      <c r="V27" s="7" t="str">
        <f>IF(ISBLANK(E27),IF(ISBLANK(F27),IF(ISBLANK(G27),IF(ISBLANK(H27),IF(ISBLANK(I27),IF(ISBLANK(J27),IF(ISBLANK(#REF!),8,T(#REF!)),T(J27)),T(I27)),T(H27)),T(G27)),T(F27)),T(E27))</f>
        <v>Intereses Ganados de Valores, Créditos, Bonos y Otros</v>
      </c>
      <c r="W27" s="4"/>
      <c r="X27" s="4" t="s">
        <v>91</v>
      </c>
      <c r="Y27" s="4"/>
      <c r="Z27" s="4">
        <v>0</v>
      </c>
      <c r="AA27" s="4">
        <v>1</v>
      </c>
      <c r="AB27" s="59">
        <v>1</v>
      </c>
      <c r="AC27" s="6" t="str">
        <f aca="true" t="shared" si="17" ref="AC27:AC33">+CONCATENATE(U27)</f>
        <v>3,1,50,1,1,0,0</v>
      </c>
      <c r="AD27" s="2" t="str">
        <f aca="true" t="shared" si="18" ref="AD27:AD33">+AC27</f>
        <v>3,1,50,1,1,0,0</v>
      </c>
    </row>
    <row r="28" spans="1:30" s="43" customFormat="1" ht="12" customHeight="1">
      <c r="A28" s="39">
        <f t="shared" si="3"/>
        <v>22</v>
      </c>
      <c r="B28" s="39">
        <f t="shared" si="4"/>
        <v>220</v>
      </c>
      <c r="C28" s="39">
        <f t="shared" si="5"/>
        <v>220</v>
      </c>
      <c r="D28" s="55"/>
      <c r="E28" s="53"/>
      <c r="F28" s="40"/>
      <c r="G28" s="40"/>
      <c r="H28" s="40" t="s">
        <v>133</v>
      </c>
      <c r="I28" s="40"/>
      <c r="J28" s="40"/>
      <c r="K28" s="41"/>
      <c r="L28" s="39">
        <f t="shared" si="6"/>
        <v>3</v>
      </c>
      <c r="M28" s="39">
        <f t="shared" si="7"/>
        <v>1</v>
      </c>
      <c r="N28" s="39">
        <f t="shared" si="8"/>
        <v>50</v>
      </c>
      <c r="O28" s="39">
        <f t="shared" si="9"/>
        <v>1</v>
      </c>
      <c r="P28" s="39">
        <f t="shared" si="10"/>
        <v>2</v>
      </c>
      <c r="Q28" s="39">
        <f t="shared" si="11"/>
        <v>0</v>
      </c>
      <c r="R28" s="39">
        <f t="shared" si="12"/>
        <v>0</v>
      </c>
      <c r="S28" s="39">
        <f t="shared" si="13"/>
        <v>5</v>
      </c>
      <c r="T28" s="39"/>
      <c r="U28" s="39" t="str">
        <f>+CONCATENATE(L28,U$1,M28,U$1,N28,U$1,O28,U$1,P28,U$1,Q28,U$1,R28)</f>
        <v>3,1,50,1,2,0,0</v>
      </c>
      <c r="V28" s="42" t="str">
        <f>IF(ISBLANK(E28),IF(ISBLANK(F28),IF(ISBLANK(G28),IF(ISBLANK(H28),IF(ISBLANK(I28),IF(ISBLANK(J28),IF(ISBLANK(#REF!),8,T(#REF!)),T(J28)),T(I28)),T(H28)),T(G28)),T(F28)),T(E28))</f>
        <v>Ingresos de Fideicomisos públicos</v>
      </c>
      <c r="W28" s="39"/>
      <c r="X28" s="39" t="s">
        <v>91</v>
      </c>
      <c r="Y28" s="39"/>
      <c r="Z28" s="39">
        <v>0</v>
      </c>
      <c r="AA28" s="39"/>
      <c r="AB28" s="60">
        <v>1</v>
      </c>
      <c r="AC28" s="41" t="str">
        <f>+CONCATENATE(U28)</f>
        <v>3,1,50,1,2,0,0</v>
      </c>
      <c r="AD28" s="43" t="str">
        <f>+AC28</f>
        <v>3,1,50,1,2,0,0</v>
      </c>
    </row>
    <row r="29" spans="1:30" ht="12" customHeight="1">
      <c r="A29" s="4">
        <f t="shared" si="3"/>
        <v>23</v>
      </c>
      <c r="B29" s="4">
        <f t="shared" si="4"/>
        <v>230</v>
      </c>
      <c r="C29" s="4">
        <f t="shared" si="5"/>
        <v>230</v>
      </c>
      <c r="D29" s="148"/>
      <c r="E29" s="52"/>
      <c r="F29" s="5"/>
      <c r="G29" s="5"/>
      <c r="H29" s="5" t="s">
        <v>19</v>
      </c>
      <c r="I29" s="5"/>
      <c r="J29" s="5"/>
      <c r="K29" s="6"/>
      <c r="L29" s="4">
        <f t="shared" si="6"/>
        <v>3</v>
      </c>
      <c r="M29" s="4">
        <f t="shared" si="7"/>
        <v>1</v>
      </c>
      <c r="N29" s="4">
        <f t="shared" si="8"/>
        <v>50</v>
      </c>
      <c r="O29" s="4">
        <f t="shared" si="9"/>
        <v>1</v>
      </c>
      <c r="P29" s="4">
        <f t="shared" si="10"/>
        <v>50</v>
      </c>
      <c r="Q29" s="4">
        <f t="shared" si="11"/>
        <v>0</v>
      </c>
      <c r="R29" s="4">
        <f t="shared" si="12"/>
        <v>0</v>
      </c>
      <c r="S29" s="4">
        <f t="shared" si="13"/>
        <v>5</v>
      </c>
      <c r="T29" s="4">
        <v>1</v>
      </c>
      <c r="U29" s="4" t="str">
        <f t="shared" si="14"/>
        <v>3,1,50,1,50,0,0</v>
      </c>
      <c r="V29" s="7" t="str">
        <f>IF(ISBLANK(E29),IF(ISBLANK(F29),IF(ISBLANK(G29),IF(ISBLANK(H29),IF(ISBLANK(I29),IF(ISBLANK(J29),IF(ISBLANK(#REF!),8,T(#REF!)),T(J29)),T(I29)),T(H29)),T(G29)),T(F29)),T(E29))</f>
        <v>Otros Ingresos Financieros</v>
      </c>
      <c r="W29" s="4"/>
      <c r="X29" s="4" t="s">
        <v>91</v>
      </c>
      <c r="Y29" s="4"/>
      <c r="Z29" s="4">
        <v>0</v>
      </c>
      <c r="AA29" s="4">
        <v>1</v>
      </c>
      <c r="AB29" s="59">
        <v>1</v>
      </c>
      <c r="AC29" s="6" t="str">
        <f t="shared" si="17"/>
        <v>3,1,50,1,50,0,0</v>
      </c>
      <c r="AD29" s="2" t="str">
        <f t="shared" si="18"/>
        <v>3,1,50,1,50,0,0</v>
      </c>
    </row>
    <row r="30" spans="1:30" ht="12" customHeight="1">
      <c r="A30" s="4">
        <f t="shared" si="3"/>
        <v>24</v>
      </c>
      <c r="B30" s="4">
        <f t="shared" si="4"/>
        <v>240</v>
      </c>
      <c r="C30" s="4">
        <f t="shared" si="5"/>
        <v>240</v>
      </c>
      <c r="D30" s="148"/>
      <c r="E30" s="52"/>
      <c r="F30" s="5"/>
      <c r="G30" s="5" t="s">
        <v>21</v>
      </c>
      <c r="H30" s="5"/>
      <c r="I30" s="5"/>
      <c r="J30" s="5"/>
      <c r="K30" s="6"/>
      <c r="L30" s="4">
        <f t="shared" si="6"/>
        <v>3</v>
      </c>
      <c r="M30" s="4">
        <f t="shared" si="7"/>
        <v>1</v>
      </c>
      <c r="N30" s="4">
        <f t="shared" si="8"/>
        <v>50</v>
      </c>
      <c r="O30" s="4">
        <f t="shared" si="9"/>
        <v>2</v>
      </c>
      <c r="P30" s="4">
        <f t="shared" si="10"/>
        <v>0</v>
      </c>
      <c r="Q30" s="4">
        <f t="shared" si="11"/>
        <v>0</v>
      </c>
      <c r="R30" s="4">
        <f t="shared" si="12"/>
        <v>0</v>
      </c>
      <c r="S30" s="4">
        <f t="shared" si="13"/>
        <v>4</v>
      </c>
      <c r="T30" s="4"/>
      <c r="U30" s="4" t="str">
        <f t="shared" si="14"/>
        <v>3,1,50,2,0,0,0</v>
      </c>
      <c r="V30" s="7" t="str">
        <f>IF(ISBLANK(E30),IF(ISBLANK(F30),IF(ISBLANK(G30),IF(ISBLANK(H30),IF(ISBLANK(I30),IF(ISBLANK(J30),IF(ISBLANK(#REF!),8,T(#REF!)),T(J30)),T(I30)),T(H30)),T(G30)),T(F30)),T(E30))</f>
        <v>Incrementos por Variación de Inventarios</v>
      </c>
      <c r="W30" s="4"/>
      <c r="X30" s="4" t="s">
        <v>91</v>
      </c>
      <c r="Y30" s="4"/>
      <c r="Z30" s="4">
        <v>0</v>
      </c>
      <c r="AA30" s="4">
        <v>1</v>
      </c>
      <c r="AB30" s="59">
        <v>1</v>
      </c>
      <c r="AC30" s="6" t="str">
        <f t="shared" si="17"/>
        <v>3,1,50,2,0,0,0</v>
      </c>
      <c r="AD30" s="2" t="str">
        <f t="shared" si="18"/>
        <v>3,1,50,2,0,0,0</v>
      </c>
    </row>
    <row r="31" spans="1:30" ht="12" customHeight="1">
      <c r="A31" s="4">
        <f t="shared" si="3"/>
        <v>25</v>
      </c>
      <c r="B31" s="4">
        <f t="shared" si="4"/>
        <v>250</v>
      </c>
      <c r="C31" s="4">
        <f t="shared" si="5"/>
        <v>250</v>
      </c>
      <c r="D31" s="148"/>
      <c r="E31" s="52"/>
      <c r="F31" s="5"/>
      <c r="G31" s="5" t="s">
        <v>23</v>
      </c>
      <c r="H31" s="5"/>
      <c r="I31" s="5"/>
      <c r="J31" s="5"/>
      <c r="K31" s="6"/>
      <c r="L31" s="4">
        <f t="shared" si="6"/>
        <v>3</v>
      </c>
      <c r="M31" s="4">
        <f t="shared" si="7"/>
        <v>1</v>
      </c>
      <c r="N31" s="4">
        <f t="shared" si="8"/>
        <v>50</v>
      </c>
      <c r="O31" s="4">
        <f t="shared" si="9"/>
        <v>3</v>
      </c>
      <c r="P31" s="4">
        <f t="shared" si="10"/>
        <v>0</v>
      </c>
      <c r="Q31" s="4">
        <f t="shared" si="11"/>
        <v>0</v>
      </c>
      <c r="R31" s="4">
        <f t="shared" si="12"/>
        <v>0</v>
      </c>
      <c r="S31" s="4">
        <f t="shared" si="13"/>
        <v>4</v>
      </c>
      <c r="T31" s="4"/>
      <c r="U31" s="4" t="str">
        <f t="shared" si="14"/>
        <v>3,1,50,3,0,0,0</v>
      </c>
      <c r="V31" s="7" t="str">
        <f>IF(ISBLANK(E31),IF(ISBLANK(F31),IF(ISBLANK(G31),IF(ISBLANK(H31),IF(ISBLANK(I31),IF(ISBLANK(J31),IF(ISBLANK(#REF!),8,T(#REF!)),T(J31)),T(I31)),T(H31)),T(G31)),T(F31)),T(E31))</f>
        <v>Disminución del Exceso de Estimaciones por Pérdida o Deterioro u Obsolescencia</v>
      </c>
      <c r="W31" s="4"/>
      <c r="X31" s="4" t="s">
        <v>91</v>
      </c>
      <c r="Y31" s="4"/>
      <c r="Z31" s="4">
        <v>0</v>
      </c>
      <c r="AA31" s="4">
        <v>1</v>
      </c>
      <c r="AB31" s="59">
        <v>1</v>
      </c>
      <c r="AC31" s="6" t="str">
        <f t="shared" si="17"/>
        <v>3,1,50,3,0,0,0</v>
      </c>
      <c r="AD31" s="2" t="str">
        <f t="shared" si="18"/>
        <v>3,1,50,3,0,0,0</v>
      </c>
    </row>
    <row r="32" spans="1:30" ht="12" customHeight="1">
      <c r="A32" s="4">
        <f t="shared" si="3"/>
        <v>26</v>
      </c>
      <c r="B32" s="4">
        <f t="shared" si="4"/>
        <v>260</v>
      </c>
      <c r="C32" s="4">
        <f t="shared" si="5"/>
        <v>260</v>
      </c>
      <c r="D32" s="148"/>
      <c r="E32" s="52"/>
      <c r="F32" s="5"/>
      <c r="G32" s="5" t="s">
        <v>25</v>
      </c>
      <c r="H32" s="5"/>
      <c r="I32" s="5"/>
      <c r="J32" s="5"/>
      <c r="K32" s="6"/>
      <c r="L32" s="4">
        <f t="shared" si="6"/>
        <v>3</v>
      </c>
      <c r="M32" s="4">
        <f t="shared" si="7"/>
        <v>1</v>
      </c>
      <c r="N32" s="4">
        <f t="shared" si="8"/>
        <v>50</v>
      </c>
      <c r="O32" s="4">
        <f t="shared" si="9"/>
        <v>4</v>
      </c>
      <c r="P32" s="4">
        <f t="shared" si="10"/>
        <v>0</v>
      </c>
      <c r="Q32" s="4">
        <f t="shared" si="11"/>
        <v>0</v>
      </c>
      <c r="R32" s="4">
        <f t="shared" si="12"/>
        <v>0</v>
      </c>
      <c r="S32" s="4">
        <f t="shared" si="13"/>
        <v>4</v>
      </c>
      <c r="T32" s="4"/>
      <c r="U32" s="4" t="str">
        <f t="shared" si="14"/>
        <v>3,1,50,4,0,0,0</v>
      </c>
      <c r="V32" s="7" t="str">
        <f>IF(ISBLANK(E32),IF(ISBLANK(F32),IF(ISBLANK(G32),IF(ISBLANK(H32),IF(ISBLANK(I32),IF(ISBLANK(J32),IF(ISBLANK(#REF!),8,T(#REF!)),T(J32)),T(I32)),T(H32)),T(G32)),T(F32)),T(E32))</f>
        <v>Disminución del Exceso de Provisiones</v>
      </c>
      <c r="W32" s="4"/>
      <c r="X32" s="4" t="s">
        <v>91</v>
      </c>
      <c r="Y32" s="4"/>
      <c r="Z32" s="4">
        <v>0</v>
      </c>
      <c r="AA32" s="4">
        <v>1</v>
      </c>
      <c r="AB32" s="59">
        <v>1</v>
      </c>
      <c r="AC32" s="6" t="str">
        <f t="shared" si="17"/>
        <v>3,1,50,4,0,0,0</v>
      </c>
      <c r="AD32" s="2" t="str">
        <f t="shared" si="18"/>
        <v>3,1,50,4,0,0,0</v>
      </c>
    </row>
    <row r="33" spans="1:30" ht="12" customHeight="1">
      <c r="A33" s="4">
        <f t="shared" si="3"/>
        <v>27</v>
      </c>
      <c r="B33" s="4">
        <f t="shared" si="4"/>
        <v>270</v>
      </c>
      <c r="C33" s="4">
        <f t="shared" si="5"/>
        <v>270</v>
      </c>
      <c r="D33" s="148"/>
      <c r="E33" s="52"/>
      <c r="F33" s="5"/>
      <c r="G33" s="5" t="s">
        <v>27</v>
      </c>
      <c r="H33" s="5"/>
      <c r="I33" s="5"/>
      <c r="J33" s="5"/>
      <c r="K33" s="6"/>
      <c r="L33" s="4">
        <f t="shared" si="6"/>
        <v>3</v>
      </c>
      <c r="M33" s="4">
        <f t="shared" si="7"/>
        <v>1</v>
      </c>
      <c r="N33" s="4">
        <f t="shared" si="8"/>
        <v>50</v>
      </c>
      <c r="O33" s="4">
        <f t="shared" si="9"/>
        <v>50</v>
      </c>
      <c r="P33" s="4">
        <f t="shared" si="10"/>
        <v>0</v>
      </c>
      <c r="Q33" s="4">
        <f t="shared" si="11"/>
        <v>0</v>
      </c>
      <c r="R33" s="4">
        <f t="shared" si="12"/>
        <v>0</v>
      </c>
      <c r="S33" s="4">
        <f t="shared" si="13"/>
        <v>4</v>
      </c>
      <c r="T33" s="4">
        <v>1</v>
      </c>
      <c r="U33" s="4" t="str">
        <f t="shared" si="14"/>
        <v>3,1,50,50,0,0,0</v>
      </c>
      <c r="V33" s="7" t="str">
        <f>IF(ISBLANK(E33),IF(ISBLANK(F33),IF(ISBLANK(G33),IF(ISBLANK(H33),IF(ISBLANK(I33),IF(ISBLANK(J33),IF(ISBLANK(#REF!),8,T(#REF!)),T(J33)),T(I33)),T(H33)),T(G33)),T(F33)),T(E33))</f>
        <v>Otros Ingresos y Beneficios Varios</v>
      </c>
      <c r="W33" s="4"/>
      <c r="X33" s="4" t="s">
        <v>91</v>
      </c>
      <c r="Y33" s="4"/>
      <c r="Z33" s="4">
        <v>0</v>
      </c>
      <c r="AA33" s="4">
        <v>1</v>
      </c>
      <c r="AB33" s="59">
        <v>1</v>
      </c>
      <c r="AC33" s="6" t="str">
        <f t="shared" si="17"/>
        <v>3,1,50,50,0,0,0</v>
      </c>
      <c r="AD33" s="2" t="str">
        <f t="shared" si="18"/>
        <v>3,1,50,50,0,0,0</v>
      </c>
    </row>
    <row r="34" spans="1:30" ht="12" customHeight="1">
      <c r="A34" s="10">
        <f t="shared" si="3"/>
        <v>28</v>
      </c>
      <c r="B34" s="10">
        <f t="shared" si="4"/>
        <v>280</v>
      </c>
      <c r="C34" s="10">
        <f t="shared" si="5"/>
        <v>280</v>
      </c>
      <c r="D34" s="56"/>
      <c r="E34" s="54" t="s">
        <v>51</v>
      </c>
      <c r="F34" s="11"/>
      <c r="G34" s="11"/>
      <c r="H34" s="11"/>
      <c r="I34" s="11"/>
      <c r="J34" s="11"/>
      <c r="K34" s="12"/>
      <c r="L34" s="10">
        <f t="shared" si="6"/>
        <v>3</v>
      </c>
      <c r="M34" s="10">
        <f t="shared" si="7"/>
        <v>2</v>
      </c>
      <c r="N34" s="10">
        <f t="shared" si="8"/>
        <v>0</v>
      </c>
      <c r="O34" s="10">
        <f t="shared" si="9"/>
        <v>0</v>
      </c>
      <c r="P34" s="10">
        <f t="shared" si="10"/>
        <v>0</v>
      </c>
      <c r="Q34" s="10">
        <f t="shared" si="11"/>
        <v>0</v>
      </c>
      <c r="R34" s="10">
        <f t="shared" si="12"/>
        <v>0</v>
      </c>
      <c r="S34" s="10">
        <f t="shared" si="13"/>
        <v>2</v>
      </c>
      <c r="T34" s="10"/>
      <c r="U34" s="10" t="str">
        <f t="shared" si="14"/>
        <v>3,2,0,0,0,0,0</v>
      </c>
      <c r="V34" s="13" t="str">
        <f>IF(ISBLANK(E34),IF(ISBLANK(F34),IF(ISBLANK(G34),IF(ISBLANK(H34),IF(ISBLANK(I34),IF(ISBLANK(J34),IF(ISBLANK(#REF!),8,T(#REF!)),T(J34)),T(I34)),T(H34)),T(G34)),T(F34)),T(E34))</f>
        <v>GASTOS Y OTRAS PÉRDIDAS</v>
      </c>
      <c r="W34" s="10"/>
      <c r="X34" s="10" t="s">
        <v>91</v>
      </c>
      <c r="Y34" s="10"/>
      <c r="Z34" s="10">
        <v>0</v>
      </c>
      <c r="AA34" s="10">
        <v>1</v>
      </c>
      <c r="AB34" s="58">
        <v>1</v>
      </c>
      <c r="AC34" s="12" t="str">
        <f>+CONCATENATE(U35," + ",U39," + ",U51)</f>
        <v>3,2,1,0,0,0,0 + 3,2,2,0,0,0,0 + 3,2,4,0,0,0,0</v>
      </c>
      <c r="AD34" s="2" t="e">
        <f>+AD35+AD39+AD47+AD51</f>
        <v>#VALUE!</v>
      </c>
    </row>
    <row r="35" spans="1:30" ht="12" customHeight="1">
      <c r="A35" s="10">
        <f t="shared" si="3"/>
        <v>29</v>
      </c>
      <c r="B35" s="10">
        <f t="shared" si="4"/>
        <v>290</v>
      </c>
      <c r="C35" s="10">
        <f t="shared" si="5"/>
        <v>290</v>
      </c>
      <c r="D35" s="56"/>
      <c r="E35" s="54"/>
      <c r="F35" s="11" t="s">
        <v>28</v>
      </c>
      <c r="G35" s="11"/>
      <c r="H35" s="11"/>
      <c r="I35" s="11"/>
      <c r="J35" s="11"/>
      <c r="K35" s="12"/>
      <c r="L35" s="10">
        <f t="shared" si="6"/>
        <v>3</v>
      </c>
      <c r="M35" s="10">
        <f t="shared" si="7"/>
        <v>2</v>
      </c>
      <c r="N35" s="10">
        <f t="shared" si="8"/>
        <v>1</v>
      </c>
      <c r="O35" s="10">
        <f t="shared" si="9"/>
        <v>0</v>
      </c>
      <c r="P35" s="10">
        <f t="shared" si="10"/>
        <v>0</v>
      </c>
      <c r="Q35" s="10">
        <f t="shared" si="11"/>
        <v>0</v>
      </c>
      <c r="R35" s="10">
        <f t="shared" si="12"/>
        <v>0</v>
      </c>
      <c r="S35" s="10">
        <f t="shared" si="13"/>
        <v>3</v>
      </c>
      <c r="T35" s="10"/>
      <c r="U35" s="10" t="str">
        <f t="shared" si="14"/>
        <v>3,2,1,0,0,0,0</v>
      </c>
      <c r="V35" s="13" t="str">
        <f>IF(ISBLANK(E35),IF(ISBLANK(F35),IF(ISBLANK(G35),IF(ISBLANK(H35),IF(ISBLANK(I35),IF(ISBLANK(J35),IF(ISBLANK(#REF!),8,T(#REF!)),T(J35)),T(I35)),T(H35)),T(G35)),T(F35)),T(E35))</f>
        <v>GASTOS DE  FUNCIONAMIENTO</v>
      </c>
      <c r="W35" s="10"/>
      <c r="X35" s="10" t="s">
        <v>91</v>
      </c>
      <c r="Y35" s="10"/>
      <c r="Z35" s="10">
        <v>0</v>
      </c>
      <c r="AA35" s="10">
        <v>1</v>
      </c>
      <c r="AB35" s="58">
        <v>1</v>
      </c>
      <c r="AC35" s="12" t="str">
        <f>+CONCATENATE(U36," + ",U37," + ",U38)</f>
        <v>3,2,1,1,0,0,0 + 3,2,1,2,0,0,0 + 3,2,1,3,0,0,0</v>
      </c>
      <c r="AD35" s="2" t="e">
        <f>+AD36+AD37+AD38</f>
        <v>#VALUE!</v>
      </c>
    </row>
    <row r="36" spans="1:30" ht="12" customHeight="1">
      <c r="A36" s="4">
        <f t="shared" si="3"/>
        <v>30</v>
      </c>
      <c r="B36" s="4">
        <f t="shared" si="4"/>
        <v>300</v>
      </c>
      <c r="C36" s="4">
        <f t="shared" si="5"/>
        <v>300</v>
      </c>
      <c r="D36" s="148"/>
      <c r="E36" s="52"/>
      <c r="F36" s="5"/>
      <c r="G36" s="5" t="s">
        <v>30</v>
      </c>
      <c r="H36" s="5"/>
      <c r="I36" s="5"/>
      <c r="J36" s="5"/>
      <c r="K36" s="6"/>
      <c r="L36" s="4">
        <f t="shared" si="6"/>
        <v>3</v>
      </c>
      <c r="M36" s="4">
        <f t="shared" si="7"/>
        <v>2</v>
      </c>
      <c r="N36" s="4">
        <f t="shared" si="8"/>
        <v>1</v>
      </c>
      <c r="O36" s="4">
        <f t="shared" si="9"/>
        <v>1</v>
      </c>
      <c r="P36" s="4">
        <f t="shared" si="10"/>
        <v>0</v>
      </c>
      <c r="Q36" s="4">
        <f t="shared" si="11"/>
        <v>0</v>
      </c>
      <c r="R36" s="4">
        <f t="shared" si="12"/>
        <v>0</v>
      </c>
      <c r="S36" s="4">
        <f t="shared" si="13"/>
        <v>4</v>
      </c>
      <c r="T36" s="4"/>
      <c r="U36" s="4" t="str">
        <f t="shared" si="14"/>
        <v>3,2,1,1,0,0,0</v>
      </c>
      <c r="V36" s="7" t="str">
        <f>IF(ISBLANK(E36),IF(ISBLANK(F36),IF(ISBLANK(G36),IF(ISBLANK(H36),IF(ISBLANK(I36),IF(ISBLANK(J36),IF(ISBLANK(#REF!),8,T(#REF!)),T(J36)),T(I36)),T(H36)),T(G36)),T(F36)),T(E36))</f>
        <v>Servicios Personales  </v>
      </c>
      <c r="W36" s="4"/>
      <c r="X36" s="4" t="s">
        <v>91</v>
      </c>
      <c r="Y36" s="4"/>
      <c r="Z36" s="4">
        <v>0</v>
      </c>
      <c r="AA36" s="4">
        <v>1</v>
      </c>
      <c r="AB36" s="59">
        <v>1</v>
      </c>
      <c r="AC36" s="6" t="str">
        <f>+CONCATENATE(U36)</f>
        <v>3,2,1,1,0,0,0</v>
      </c>
      <c r="AD36" s="2" t="str">
        <f>+AC36</f>
        <v>3,2,1,1,0,0,0</v>
      </c>
    </row>
    <row r="37" spans="1:30" ht="12" customHeight="1">
      <c r="A37" s="4">
        <f t="shared" si="3"/>
        <v>31</v>
      </c>
      <c r="B37" s="4">
        <f t="shared" si="4"/>
        <v>310</v>
      </c>
      <c r="C37" s="4">
        <f t="shared" si="5"/>
        <v>310</v>
      </c>
      <c r="D37" s="148"/>
      <c r="E37" s="52"/>
      <c r="F37" s="5"/>
      <c r="G37" s="5" t="s">
        <v>32</v>
      </c>
      <c r="H37" s="5"/>
      <c r="I37" s="5"/>
      <c r="J37" s="5"/>
      <c r="K37" s="6"/>
      <c r="L37" s="4">
        <f t="shared" si="6"/>
        <v>3</v>
      </c>
      <c r="M37" s="4">
        <f t="shared" si="7"/>
        <v>2</v>
      </c>
      <c r="N37" s="4">
        <f t="shared" si="8"/>
        <v>1</v>
      </c>
      <c r="O37" s="4">
        <f t="shared" si="9"/>
        <v>2</v>
      </c>
      <c r="P37" s="4">
        <f t="shared" si="10"/>
        <v>0</v>
      </c>
      <c r="Q37" s="4">
        <f t="shared" si="11"/>
        <v>0</v>
      </c>
      <c r="R37" s="4">
        <f t="shared" si="12"/>
        <v>0</v>
      </c>
      <c r="S37" s="4">
        <f t="shared" si="13"/>
        <v>4</v>
      </c>
      <c r="T37" s="4"/>
      <c r="U37" s="4" t="str">
        <f t="shared" si="14"/>
        <v>3,2,1,2,0,0,0</v>
      </c>
      <c r="V37" s="7" t="str">
        <f>IF(ISBLANK(E37),IF(ISBLANK(F37),IF(ISBLANK(G37),IF(ISBLANK(H37),IF(ISBLANK(I37),IF(ISBLANK(J37),IF(ISBLANK(#REF!),8,T(#REF!)),T(J37)),T(I37)),T(H37)),T(G37)),T(F37)),T(E37))</f>
        <v>Materiales y Suministros</v>
      </c>
      <c r="W37" s="4"/>
      <c r="X37" s="4" t="s">
        <v>91</v>
      </c>
      <c r="Y37" s="4"/>
      <c r="Z37" s="4">
        <v>0</v>
      </c>
      <c r="AA37" s="4">
        <v>1</v>
      </c>
      <c r="AB37" s="59">
        <v>1</v>
      </c>
      <c r="AC37" s="6" t="str">
        <f>+CONCATENATE(U37)</f>
        <v>3,2,1,2,0,0,0</v>
      </c>
      <c r="AD37" s="2" t="str">
        <f>+AC37</f>
        <v>3,2,1,2,0,0,0</v>
      </c>
    </row>
    <row r="38" spans="1:30" ht="12" customHeight="1">
      <c r="A38" s="4">
        <f t="shared" si="3"/>
        <v>32</v>
      </c>
      <c r="B38" s="4">
        <f t="shared" si="4"/>
        <v>320</v>
      </c>
      <c r="C38" s="4">
        <f t="shared" si="5"/>
        <v>320</v>
      </c>
      <c r="D38" s="148"/>
      <c r="E38" s="52"/>
      <c r="F38" s="5"/>
      <c r="G38" s="5" t="s">
        <v>34</v>
      </c>
      <c r="H38" s="5"/>
      <c r="I38" s="5"/>
      <c r="J38" s="5"/>
      <c r="K38" s="6"/>
      <c r="L38" s="4">
        <f t="shared" si="6"/>
        <v>3</v>
      </c>
      <c r="M38" s="4">
        <f t="shared" si="7"/>
        <v>2</v>
      </c>
      <c r="N38" s="4">
        <f t="shared" si="8"/>
        <v>1</v>
      </c>
      <c r="O38" s="4">
        <f t="shared" si="9"/>
        <v>3</v>
      </c>
      <c r="P38" s="4">
        <f t="shared" si="10"/>
        <v>0</v>
      </c>
      <c r="Q38" s="4">
        <f t="shared" si="11"/>
        <v>0</v>
      </c>
      <c r="R38" s="4">
        <f t="shared" si="12"/>
        <v>0</v>
      </c>
      <c r="S38" s="4">
        <f t="shared" si="13"/>
        <v>4</v>
      </c>
      <c r="T38" s="4"/>
      <c r="U38" s="4" t="str">
        <f t="shared" si="14"/>
        <v>3,2,1,3,0,0,0</v>
      </c>
      <c r="V38" s="7" t="str">
        <f>IF(ISBLANK(E38),IF(ISBLANK(F38),IF(ISBLANK(G38),IF(ISBLANK(H38),IF(ISBLANK(I38),IF(ISBLANK(J38),IF(ISBLANK(#REF!),8,T(#REF!)),T(J38)),T(I38)),T(H38)),T(G38)),T(F38)),T(E38))</f>
        <v>Servicios Generales</v>
      </c>
      <c r="W38" s="4"/>
      <c r="X38" s="4" t="s">
        <v>91</v>
      </c>
      <c r="Y38" s="4"/>
      <c r="Z38" s="4">
        <v>0</v>
      </c>
      <c r="AA38" s="4">
        <v>1</v>
      </c>
      <c r="AB38" s="59">
        <v>1</v>
      </c>
      <c r="AC38" s="6" t="str">
        <f>+CONCATENATE(U38)</f>
        <v>3,2,1,3,0,0,0</v>
      </c>
      <c r="AD38" s="2" t="str">
        <f>+AC38</f>
        <v>3,2,1,3,0,0,0</v>
      </c>
    </row>
    <row r="39" spans="1:30" ht="12" customHeight="1">
      <c r="A39" s="10">
        <f t="shared" si="3"/>
        <v>33</v>
      </c>
      <c r="B39" s="10">
        <f t="shared" si="4"/>
        <v>330</v>
      </c>
      <c r="C39" s="10">
        <f t="shared" si="5"/>
        <v>330</v>
      </c>
      <c r="D39" s="56"/>
      <c r="E39" s="54"/>
      <c r="F39" s="11" t="s">
        <v>45</v>
      </c>
      <c r="G39" s="11"/>
      <c r="H39" s="11"/>
      <c r="I39" s="11"/>
      <c r="J39" s="11"/>
      <c r="K39" s="12"/>
      <c r="L39" s="10">
        <f t="shared" si="6"/>
        <v>3</v>
      </c>
      <c r="M39" s="10">
        <f t="shared" si="7"/>
        <v>2</v>
      </c>
      <c r="N39" s="10">
        <f t="shared" si="8"/>
        <v>2</v>
      </c>
      <c r="O39" s="10">
        <f t="shared" si="9"/>
        <v>0</v>
      </c>
      <c r="P39" s="10">
        <f t="shared" si="10"/>
        <v>0</v>
      </c>
      <c r="Q39" s="10">
        <f t="shared" si="11"/>
        <v>0</v>
      </c>
      <c r="R39" s="10">
        <f t="shared" si="12"/>
        <v>0</v>
      </c>
      <c r="S39" s="10">
        <f t="shared" si="13"/>
        <v>3</v>
      </c>
      <c r="T39" s="10"/>
      <c r="U39" s="10" t="str">
        <f t="shared" si="14"/>
        <v>3,2,2,0,0,0,0</v>
      </c>
      <c r="V39" s="13" t="str">
        <f>IF(ISBLANK(E39),IF(ISBLANK(F39),IF(ISBLANK(G39),IF(ISBLANK(H39),IF(ISBLANK(I39),IF(ISBLANK(J39),IF(ISBLANK(#REF!),8,T(#REF!)),T(J39)),T(I39)),T(H39)),T(G39)),T(F39)),T(E39))</f>
        <v>Transferencias, Asignaciones, Subsidios y Otras Ayudas</v>
      </c>
      <c r="W39" s="10"/>
      <c r="X39" s="10" t="s">
        <v>91</v>
      </c>
      <c r="Y39" s="10"/>
      <c r="Z39" s="10">
        <v>0</v>
      </c>
      <c r="AA39" s="10">
        <v>1</v>
      </c>
      <c r="AB39" s="58">
        <v>1</v>
      </c>
      <c r="AC39" s="12" t="str">
        <f>+CONCATENATE(U41," + ",U42," + ",U44)</f>
        <v>3,2,2,2,0,0,0 + 3,2,2,3,0,0,0 + 3,2,2,5,0,0,0</v>
      </c>
      <c r="AD39" s="2" t="e">
        <f>+AD40+AD41+AD42+AD43+AD44+AD45+AD46</f>
        <v>#VALUE!</v>
      </c>
    </row>
    <row r="40" spans="1:30" s="38" customFormat="1" ht="12" customHeight="1">
      <c r="A40" s="34">
        <f t="shared" si="3"/>
        <v>34</v>
      </c>
      <c r="B40" s="34">
        <f t="shared" si="4"/>
        <v>340</v>
      </c>
      <c r="C40" s="34">
        <f t="shared" si="5"/>
        <v>340</v>
      </c>
      <c r="D40" s="149"/>
      <c r="E40" s="147"/>
      <c r="F40" s="35"/>
      <c r="G40" s="35" t="s">
        <v>110</v>
      </c>
      <c r="H40" s="35"/>
      <c r="I40" s="35"/>
      <c r="J40" s="35"/>
      <c r="K40" s="36"/>
      <c r="L40" s="34">
        <f t="shared" si="6"/>
        <v>3</v>
      </c>
      <c r="M40" s="34">
        <f t="shared" si="7"/>
        <v>2</v>
      </c>
      <c r="N40" s="34">
        <f t="shared" si="8"/>
        <v>2</v>
      </c>
      <c r="O40" s="34">
        <f t="shared" si="9"/>
        <v>1</v>
      </c>
      <c r="P40" s="34">
        <f t="shared" si="10"/>
        <v>0</v>
      </c>
      <c r="Q40" s="34">
        <f t="shared" si="11"/>
        <v>0</v>
      </c>
      <c r="R40" s="34">
        <f t="shared" si="12"/>
        <v>0</v>
      </c>
      <c r="S40" s="34">
        <f t="shared" si="13"/>
        <v>4</v>
      </c>
      <c r="T40" s="34"/>
      <c r="U40" s="34" t="str">
        <f t="shared" si="14"/>
        <v>3,2,2,1,0,0,0</v>
      </c>
      <c r="V40" s="37" t="str">
        <f>IF(ISBLANK(E40),IF(ISBLANK(F40),IF(ISBLANK(G40),IF(ISBLANK(H40),IF(ISBLANK(I40),IF(ISBLANK(J40),IF(ISBLANK(#REF!),8,T(#REF!)),T(J40)),T(I40)),T(H40)),T(G40)),T(F40)),T(E40))</f>
        <v>Transferencias Internas y Asignaciones al Sector Público</v>
      </c>
      <c r="W40" s="34"/>
      <c r="X40" s="34" t="s">
        <v>91</v>
      </c>
      <c r="Y40" s="34"/>
      <c r="Z40" s="34">
        <v>0</v>
      </c>
      <c r="AA40" s="34">
        <v>1</v>
      </c>
      <c r="AB40" s="174"/>
      <c r="AC40" s="36" t="str">
        <f aca="true" t="shared" si="19" ref="AC40:AC46">+CONCATENATE(U40)</f>
        <v>3,2,2,1,0,0,0</v>
      </c>
      <c r="AD40" s="38" t="str">
        <f aca="true" t="shared" si="20" ref="AD40:AD46">+AC40</f>
        <v>3,2,2,1,0,0,0</v>
      </c>
    </row>
    <row r="41" spans="1:30" ht="12" customHeight="1">
      <c r="A41" s="4">
        <f t="shared" si="3"/>
        <v>35</v>
      </c>
      <c r="B41" s="4">
        <f t="shared" si="4"/>
        <v>350</v>
      </c>
      <c r="C41" s="4">
        <f t="shared" si="5"/>
        <v>350</v>
      </c>
      <c r="D41" s="148"/>
      <c r="E41" s="52"/>
      <c r="F41" s="5"/>
      <c r="G41" s="5" t="s">
        <v>111</v>
      </c>
      <c r="H41" s="5"/>
      <c r="I41" s="5"/>
      <c r="J41" s="5"/>
      <c r="K41" s="6"/>
      <c r="L41" s="4">
        <f t="shared" si="6"/>
        <v>3</v>
      </c>
      <c r="M41" s="4">
        <f t="shared" si="7"/>
        <v>2</v>
      </c>
      <c r="N41" s="4">
        <f t="shared" si="8"/>
        <v>2</v>
      </c>
      <c r="O41" s="4">
        <f t="shared" si="9"/>
        <v>2</v>
      </c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4</v>
      </c>
      <c r="T41" s="4"/>
      <c r="U41" s="4" t="str">
        <f t="shared" si="14"/>
        <v>3,2,2,2,0,0,0</v>
      </c>
      <c r="V41" s="7" t="str">
        <f>IF(ISBLANK(E41),IF(ISBLANK(F41),IF(ISBLANK(G41),IF(ISBLANK(H41),IF(ISBLANK(I41),IF(ISBLANK(J41),IF(ISBLANK(#REF!),8,T(#REF!)),T(J41)),T(I41)),T(H41)),T(G41)),T(F41)),T(E41))</f>
        <v>Subsidios y Subvenciones</v>
      </c>
      <c r="W41" s="4"/>
      <c r="X41" s="4" t="s">
        <v>91</v>
      </c>
      <c r="Y41" s="4"/>
      <c r="Z41" s="4">
        <v>0</v>
      </c>
      <c r="AA41" s="4">
        <v>1</v>
      </c>
      <c r="AB41" s="59">
        <v>1</v>
      </c>
      <c r="AC41" s="6" t="str">
        <f t="shared" si="19"/>
        <v>3,2,2,2,0,0,0</v>
      </c>
      <c r="AD41" s="2" t="str">
        <f t="shared" si="20"/>
        <v>3,2,2,2,0,0,0</v>
      </c>
    </row>
    <row r="42" spans="1:30" ht="12" customHeight="1">
      <c r="A42" s="4">
        <f t="shared" si="3"/>
        <v>36</v>
      </c>
      <c r="B42" s="4">
        <f t="shared" si="4"/>
        <v>360</v>
      </c>
      <c r="C42" s="4">
        <f t="shared" si="5"/>
        <v>360</v>
      </c>
      <c r="D42" s="148"/>
      <c r="E42" s="52"/>
      <c r="F42" s="5"/>
      <c r="G42" s="5" t="s">
        <v>35</v>
      </c>
      <c r="H42" s="5"/>
      <c r="I42" s="5"/>
      <c r="J42" s="5"/>
      <c r="K42" s="6"/>
      <c r="L42" s="4">
        <f t="shared" si="6"/>
        <v>3</v>
      </c>
      <c r="M42" s="4">
        <f t="shared" si="7"/>
        <v>2</v>
      </c>
      <c r="N42" s="4">
        <f t="shared" si="8"/>
        <v>2</v>
      </c>
      <c r="O42" s="4">
        <f t="shared" si="9"/>
        <v>3</v>
      </c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4</v>
      </c>
      <c r="T42" s="4"/>
      <c r="U42" s="4" t="str">
        <f t="shared" si="14"/>
        <v>3,2,2,3,0,0,0</v>
      </c>
      <c r="V42" s="7" t="str">
        <f>IF(ISBLANK(E42),IF(ISBLANK(F42),IF(ISBLANK(G42),IF(ISBLANK(H42),IF(ISBLANK(I42),IF(ISBLANK(J42),IF(ISBLANK(#REF!),8,T(#REF!)),T(J42)),T(I42)),T(H42)),T(G42)),T(F42)),T(E42))</f>
        <v>Ayudas Sociales</v>
      </c>
      <c r="W42" s="4"/>
      <c r="X42" s="4" t="s">
        <v>91</v>
      </c>
      <c r="Y42" s="4"/>
      <c r="Z42" s="4">
        <v>0</v>
      </c>
      <c r="AA42" s="4">
        <v>1</v>
      </c>
      <c r="AB42" s="59">
        <v>1</v>
      </c>
      <c r="AC42" s="6" t="str">
        <f t="shared" si="19"/>
        <v>3,2,2,3,0,0,0</v>
      </c>
      <c r="AD42" s="2" t="str">
        <f t="shared" si="20"/>
        <v>3,2,2,3,0,0,0</v>
      </c>
    </row>
    <row r="43" spans="1:30" s="38" customFormat="1" ht="12" customHeight="1">
      <c r="A43" s="34">
        <f t="shared" si="3"/>
        <v>37</v>
      </c>
      <c r="B43" s="34">
        <f t="shared" si="4"/>
        <v>370</v>
      </c>
      <c r="C43" s="34">
        <f t="shared" si="5"/>
        <v>370</v>
      </c>
      <c r="D43" s="149"/>
      <c r="E43" s="147"/>
      <c r="F43" s="35"/>
      <c r="G43" s="35" t="s">
        <v>109</v>
      </c>
      <c r="H43" s="35"/>
      <c r="I43" s="35"/>
      <c r="J43" s="35"/>
      <c r="K43" s="36"/>
      <c r="L43" s="34">
        <f t="shared" si="6"/>
        <v>3</v>
      </c>
      <c r="M43" s="34">
        <f t="shared" si="7"/>
        <v>2</v>
      </c>
      <c r="N43" s="34">
        <f t="shared" si="8"/>
        <v>2</v>
      </c>
      <c r="O43" s="34">
        <f t="shared" si="9"/>
        <v>4</v>
      </c>
      <c r="P43" s="34">
        <f t="shared" si="10"/>
        <v>0</v>
      </c>
      <c r="Q43" s="34">
        <f t="shared" si="11"/>
        <v>0</v>
      </c>
      <c r="R43" s="34">
        <f t="shared" si="12"/>
        <v>0</v>
      </c>
      <c r="S43" s="34">
        <f t="shared" si="13"/>
        <v>4</v>
      </c>
      <c r="T43" s="34"/>
      <c r="U43" s="34" t="str">
        <f t="shared" si="14"/>
        <v>3,2,2,4,0,0,0</v>
      </c>
      <c r="V43" s="37" t="str">
        <f>IF(ISBLANK(E43),IF(ISBLANK(F43),IF(ISBLANK(G43),IF(ISBLANK(H43),IF(ISBLANK(I43),IF(ISBLANK(J43),IF(ISBLANK(#REF!),8,T(#REF!)),T(J43)),T(I43)),T(H43)),T(G43)),T(F43)),T(E43))</f>
        <v>Pensiones y Jubilaciones</v>
      </c>
      <c r="W43" s="34"/>
      <c r="X43" s="34" t="s">
        <v>91</v>
      </c>
      <c r="Y43" s="34"/>
      <c r="Z43" s="34">
        <v>0</v>
      </c>
      <c r="AA43" s="34">
        <v>1</v>
      </c>
      <c r="AB43" s="174"/>
      <c r="AC43" s="36" t="str">
        <f t="shared" si="19"/>
        <v>3,2,2,4,0,0,0</v>
      </c>
      <c r="AD43" s="38" t="str">
        <f t="shared" si="20"/>
        <v>3,2,2,4,0,0,0</v>
      </c>
    </row>
    <row r="44" spans="1:30" ht="12" customHeight="1">
      <c r="A44" s="4">
        <f t="shared" si="3"/>
        <v>38</v>
      </c>
      <c r="B44" s="4">
        <f t="shared" si="4"/>
        <v>380</v>
      </c>
      <c r="C44" s="4">
        <f t="shared" si="5"/>
        <v>380</v>
      </c>
      <c r="D44" s="148"/>
      <c r="E44" s="52"/>
      <c r="F44" s="5"/>
      <c r="G44" s="5" t="s">
        <v>36</v>
      </c>
      <c r="H44" s="5"/>
      <c r="I44" s="5"/>
      <c r="J44" s="5"/>
      <c r="K44" s="6"/>
      <c r="L44" s="4">
        <f t="shared" si="6"/>
        <v>3</v>
      </c>
      <c r="M44" s="4">
        <f t="shared" si="7"/>
        <v>2</v>
      </c>
      <c r="N44" s="4">
        <f t="shared" si="8"/>
        <v>2</v>
      </c>
      <c r="O44" s="4">
        <f t="shared" si="9"/>
        <v>5</v>
      </c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4</v>
      </c>
      <c r="T44" s="4"/>
      <c r="U44" s="4" t="str">
        <f t="shared" si="14"/>
        <v>3,2,2,5,0,0,0</v>
      </c>
      <c r="V44" s="7" t="str">
        <f>IF(ISBLANK(E44),IF(ISBLANK(F44),IF(ISBLANK(G44),IF(ISBLANK(H44),IF(ISBLANK(I44),IF(ISBLANK(J44),IF(ISBLANK(#REF!),8,T(#REF!)),T(J44)),T(I44)),T(H44)),T(G44)),T(F44)),T(E44))</f>
        <v>Transferencias a Fideicomisos, Mandatos y Contratos Análogos</v>
      </c>
      <c r="W44" s="4"/>
      <c r="X44" s="4" t="s">
        <v>91</v>
      </c>
      <c r="Y44" s="4"/>
      <c r="Z44" s="4">
        <v>0</v>
      </c>
      <c r="AA44" s="4">
        <v>1</v>
      </c>
      <c r="AB44" s="59">
        <v>1</v>
      </c>
      <c r="AC44" s="6" t="str">
        <f t="shared" si="19"/>
        <v>3,2,2,5,0,0,0</v>
      </c>
      <c r="AD44" s="2" t="str">
        <f t="shared" si="20"/>
        <v>3,2,2,5,0,0,0</v>
      </c>
    </row>
    <row r="45" spans="1:30" s="38" customFormat="1" ht="12" customHeight="1">
      <c r="A45" s="34">
        <f t="shared" si="3"/>
        <v>39</v>
      </c>
      <c r="B45" s="34">
        <f t="shared" si="4"/>
        <v>390</v>
      </c>
      <c r="C45" s="34">
        <f t="shared" si="5"/>
        <v>390</v>
      </c>
      <c r="D45" s="149"/>
      <c r="E45" s="147"/>
      <c r="F45" s="35"/>
      <c r="G45" s="35" t="s">
        <v>113</v>
      </c>
      <c r="H45" s="35"/>
      <c r="I45" s="35"/>
      <c r="J45" s="35"/>
      <c r="K45" s="36"/>
      <c r="L45" s="34">
        <f t="shared" si="6"/>
        <v>3</v>
      </c>
      <c r="M45" s="34">
        <f t="shared" si="7"/>
        <v>2</v>
      </c>
      <c r="N45" s="34">
        <f t="shared" si="8"/>
        <v>2</v>
      </c>
      <c r="O45" s="34">
        <f t="shared" si="9"/>
        <v>6</v>
      </c>
      <c r="P45" s="34">
        <f t="shared" si="10"/>
        <v>0</v>
      </c>
      <c r="Q45" s="34">
        <f t="shared" si="11"/>
        <v>0</v>
      </c>
      <c r="R45" s="34">
        <f t="shared" si="12"/>
        <v>0</v>
      </c>
      <c r="S45" s="34">
        <f t="shared" si="13"/>
        <v>4</v>
      </c>
      <c r="T45" s="34"/>
      <c r="U45" s="34" t="str">
        <f t="shared" si="14"/>
        <v>3,2,2,6,0,0,0</v>
      </c>
      <c r="V45" s="37" t="str">
        <f>IF(ISBLANK(E45),IF(ISBLANK(F45),IF(ISBLANK(G45),IF(ISBLANK(H45),IF(ISBLANK(I45),IF(ISBLANK(J45),IF(ISBLANK(#REF!),8,T(#REF!)),T(J45)),T(I45)),T(H45)),T(G45)),T(F45)),T(E45))</f>
        <v>Transferencias a la Seguridad Social</v>
      </c>
      <c r="W45" s="34"/>
      <c r="X45" s="34" t="s">
        <v>91</v>
      </c>
      <c r="Y45" s="34"/>
      <c r="Z45" s="34">
        <v>0</v>
      </c>
      <c r="AA45" s="34">
        <v>1</v>
      </c>
      <c r="AB45" s="174"/>
      <c r="AC45" s="36" t="str">
        <f t="shared" si="19"/>
        <v>3,2,2,6,0,0,0</v>
      </c>
      <c r="AD45" s="38" t="str">
        <f t="shared" si="20"/>
        <v>3,2,2,6,0,0,0</v>
      </c>
    </row>
    <row r="46" spans="1:30" s="38" customFormat="1" ht="12" customHeight="1">
      <c r="A46" s="34">
        <f t="shared" si="3"/>
        <v>40</v>
      </c>
      <c r="B46" s="34">
        <f t="shared" si="4"/>
        <v>400</v>
      </c>
      <c r="C46" s="34">
        <f t="shared" si="5"/>
        <v>400</v>
      </c>
      <c r="D46" s="149"/>
      <c r="E46" s="147"/>
      <c r="F46" s="35"/>
      <c r="G46" s="35" t="s">
        <v>114</v>
      </c>
      <c r="H46" s="35"/>
      <c r="I46" s="35"/>
      <c r="J46" s="35"/>
      <c r="K46" s="36"/>
      <c r="L46" s="34">
        <f t="shared" si="6"/>
        <v>3</v>
      </c>
      <c r="M46" s="34">
        <f t="shared" si="7"/>
        <v>2</v>
      </c>
      <c r="N46" s="34">
        <f t="shared" si="8"/>
        <v>2</v>
      </c>
      <c r="O46" s="34">
        <f t="shared" si="9"/>
        <v>7</v>
      </c>
      <c r="P46" s="34">
        <f t="shared" si="10"/>
        <v>0</v>
      </c>
      <c r="Q46" s="34">
        <f t="shared" si="11"/>
        <v>0</v>
      </c>
      <c r="R46" s="34">
        <f t="shared" si="12"/>
        <v>0</v>
      </c>
      <c r="S46" s="34">
        <f t="shared" si="13"/>
        <v>4</v>
      </c>
      <c r="T46" s="34"/>
      <c r="U46" s="34" t="str">
        <f t="shared" si="14"/>
        <v>3,2,2,7,0,0,0</v>
      </c>
      <c r="V46" s="37" t="str">
        <f>IF(ISBLANK(E46),IF(ISBLANK(F46),IF(ISBLANK(G46),IF(ISBLANK(H46),IF(ISBLANK(I46),IF(ISBLANK(J46),IF(ISBLANK(#REF!),8,T(#REF!)),T(J46)),T(I46)),T(H46)),T(G46)),T(F46)),T(E46))</f>
        <v>Donativo</v>
      </c>
      <c r="W46" s="34"/>
      <c r="X46" s="34" t="s">
        <v>91</v>
      </c>
      <c r="Y46" s="34"/>
      <c r="Z46" s="34">
        <v>0</v>
      </c>
      <c r="AA46" s="34">
        <v>1</v>
      </c>
      <c r="AB46" s="174"/>
      <c r="AC46" s="36" t="str">
        <f t="shared" si="19"/>
        <v>3,2,2,7,0,0,0</v>
      </c>
      <c r="AD46" s="38" t="str">
        <f t="shared" si="20"/>
        <v>3,2,2,7,0,0,0</v>
      </c>
    </row>
    <row r="47" spans="1:30" s="38" customFormat="1" ht="12" customHeight="1">
      <c r="A47" s="156">
        <f t="shared" si="3"/>
        <v>41</v>
      </c>
      <c r="B47" s="156">
        <f t="shared" si="4"/>
        <v>410</v>
      </c>
      <c r="C47" s="156">
        <f t="shared" si="5"/>
        <v>410</v>
      </c>
      <c r="D47" s="157"/>
      <c r="E47" s="158"/>
      <c r="F47" s="159" t="s">
        <v>115</v>
      </c>
      <c r="G47" s="159"/>
      <c r="H47" s="159"/>
      <c r="I47" s="159"/>
      <c r="J47" s="159"/>
      <c r="K47" s="160"/>
      <c r="L47" s="156">
        <f t="shared" si="6"/>
        <v>3</v>
      </c>
      <c r="M47" s="156">
        <f t="shared" si="7"/>
        <v>2</v>
      </c>
      <c r="N47" s="156">
        <f t="shared" si="8"/>
        <v>3</v>
      </c>
      <c r="O47" s="156">
        <f t="shared" si="9"/>
        <v>0</v>
      </c>
      <c r="P47" s="156">
        <f t="shared" si="10"/>
        <v>0</v>
      </c>
      <c r="Q47" s="156">
        <f t="shared" si="11"/>
        <v>0</v>
      </c>
      <c r="R47" s="156">
        <f t="shared" si="12"/>
        <v>0</v>
      </c>
      <c r="S47" s="156">
        <f t="shared" si="13"/>
        <v>3</v>
      </c>
      <c r="T47" s="156"/>
      <c r="U47" s="156" t="str">
        <f t="shared" si="14"/>
        <v>3,2,3,0,0,0,0</v>
      </c>
      <c r="V47" s="161" t="str">
        <f>IF(ISBLANK(E47),IF(ISBLANK(F47),IF(ISBLANK(G47),IF(ISBLANK(H47),IF(ISBLANK(I47),IF(ISBLANK(J47),IF(ISBLANK(#REF!),8,T(#REF!)),T(J47)),T(I47)),T(H47)),T(G47)),T(F47)),T(E47))</f>
        <v>PARTICIPACIONES Y APORTACIONES</v>
      </c>
      <c r="W47" s="156"/>
      <c r="X47" s="156" t="s">
        <v>91</v>
      </c>
      <c r="Y47" s="156"/>
      <c r="Z47" s="156">
        <v>0</v>
      </c>
      <c r="AA47" s="156">
        <v>1</v>
      </c>
      <c r="AB47" s="177"/>
      <c r="AC47" s="160" t="str">
        <f>+CONCATENATE(U48," + ",U49," + ",U50)</f>
        <v>3,2,3,1,0,0,0 + 3,2,3,2,0,0,0 + 3,2,3,3,0,0,0</v>
      </c>
      <c r="AD47" s="38" t="e">
        <f>+AD48+AD49+AD50</f>
        <v>#VALUE!</v>
      </c>
    </row>
    <row r="48" spans="1:30" s="38" customFormat="1" ht="12" customHeight="1">
      <c r="A48" s="34">
        <f t="shared" si="3"/>
        <v>42</v>
      </c>
      <c r="B48" s="34">
        <f t="shared" si="4"/>
        <v>420</v>
      </c>
      <c r="C48" s="34">
        <f t="shared" si="5"/>
        <v>420</v>
      </c>
      <c r="D48" s="149"/>
      <c r="E48" s="147"/>
      <c r="F48" s="35"/>
      <c r="G48" s="35" t="s">
        <v>116</v>
      </c>
      <c r="H48" s="35"/>
      <c r="I48" s="35"/>
      <c r="J48" s="35"/>
      <c r="K48" s="36"/>
      <c r="L48" s="34">
        <f t="shared" si="6"/>
        <v>3</v>
      </c>
      <c r="M48" s="34">
        <f t="shared" si="7"/>
        <v>2</v>
      </c>
      <c r="N48" s="34">
        <f t="shared" si="8"/>
        <v>3</v>
      </c>
      <c r="O48" s="34">
        <f t="shared" si="9"/>
        <v>1</v>
      </c>
      <c r="P48" s="34">
        <f t="shared" si="10"/>
        <v>0</v>
      </c>
      <c r="Q48" s="34">
        <f t="shared" si="11"/>
        <v>0</v>
      </c>
      <c r="R48" s="34">
        <f t="shared" si="12"/>
        <v>0</v>
      </c>
      <c r="S48" s="34">
        <f t="shared" si="13"/>
        <v>4</v>
      </c>
      <c r="T48" s="34"/>
      <c r="U48" s="34" t="str">
        <f t="shared" si="14"/>
        <v>3,2,3,1,0,0,0</v>
      </c>
      <c r="V48" s="37" t="str">
        <f>IF(ISBLANK(E48),IF(ISBLANK(F48),IF(ISBLANK(G48),IF(ISBLANK(H48),IF(ISBLANK(I48),IF(ISBLANK(J48),IF(ISBLANK(#REF!),8,T(#REF!)),T(J48)),T(I48)),T(H48)),T(G48)),T(F48)),T(E48))</f>
        <v>Participaciones</v>
      </c>
      <c r="W48" s="34"/>
      <c r="X48" s="34" t="s">
        <v>91</v>
      </c>
      <c r="Y48" s="34"/>
      <c r="Z48" s="34">
        <v>0</v>
      </c>
      <c r="AA48" s="34">
        <v>1</v>
      </c>
      <c r="AB48" s="174"/>
      <c r="AC48" s="36" t="str">
        <f>+CONCATENATE(U48)</f>
        <v>3,2,3,1,0,0,0</v>
      </c>
      <c r="AD48" s="38" t="str">
        <f>+AC48</f>
        <v>3,2,3,1,0,0,0</v>
      </c>
    </row>
    <row r="49" spans="1:30" s="38" customFormat="1" ht="12" customHeight="1">
      <c r="A49" s="34">
        <f t="shared" si="3"/>
        <v>43</v>
      </c>
      <c r="B49" s="34">
        <f t="shared" si="4"/>
        <v>430</v>
      </c>
      <c r="C49" s="34">
        <f t="shared" si="5"/>
        <v>430</v>
      </c>
      <c r="D49" s="149"/>
      <c r="E49" s="147"/>
      <c r="F49" s="35"/>
      <c r="G49" s="35" t="s">
        <v>0</v>
      </c>
      <c r="H49" s="35"/>
      <c r="I49" s="35"/>
      <c r="J49" s="35"/>
      <c r="K49" s="36"/>
      <c r="L49" s="34">
        <f t="shared" si="6"/>
        <v>3</v>
      </c>
      <c r="M49" s="34">
        <f t="shared" si="7"/>
        <v>2</v>
      </c>
      <c r="N49" s="34">
        <f t="shared" si="8"/>
        <v>3</v>
      </c>
      <c r="O49" s="34">
        <f t="shared" si="9"/>
        <v>2</v>
      </c>
      <c r="P49" s="34">
        <f t="shared" si="10"/>
        <v>0</v>
      </c>
      <c r="Q49" s="34">
        <f t="shared" si="11"/>
        <v>0</v>
      </c>
      <c r="R49" s="34">
        <f t="shared" si="12"/>
        <v>0</v>
      </c>
      <c r="S49" s="34">
        <f t="shared" si="13"/>
        <v>4</v>
      </c>
      <c r="T49" s="34"/>
      <c r="U49" s="34" t="str">
        <f t="shared" si="14"/>
        <v>3,2,3,2,0,0,0</v>
      </c>
      <c r="V49" s="37" t="str">
        <f>IF(ISBLANK(E49),IF(ISBLANK(F49),IF(ISBLANK(G49),IF(ISBLANK(H49),IF(ISBLANK(I49),IF(ISBLANK(J49),IF(ISBLANK(#REF!),8,T(#REF!)),T(J49)),T(I49)),T(H49)),T(G49)),T(F49)),T(E49))</f>
        <v>Aportaciones</v>
      </c>
      <c r="W49" s="34"/>
      <c r="X49" s="34" t="s">
        <v>91</v>
      </c>
      <c r="Y49" s="34"/>
      <c r="Z49" s="34">
        <v>0</v>
      </c>
      <c r="AA49" s="34">
        <v>1</v>
      </c>
      <c r="AB49" s="174"/>
      <c r="AC49" s="36" t="str">
        <f>+CONCATENATE(U49)</f>
        <v>3,2,3,2,0,0,0</v>
      </c>
      <c r="AD49" s="38" t="str">
        <f>+AC49</f>
        <v>3,2,3,2,0,0,0</v>
      </c>
    </row>
    <row r="50" spans="1:30" s="38" customFormat="1" ht="12" customHeight="1">
      <c r="A50" s="34">
        <f t="shared" si="3"/>
        <v>44</v>
      </c>
      <c r="B50" s="34">
        <f t="shared" si="4"/>
        <v>440</v>
      </c>
      <c r="C50" s="34">
        <f t="shared" si="5"/>
        <v>440</v>
      </c>
      <c r="D50" s="149"/>
      <c r="E50" s="147"/>
      <c r="F50" s="35"/>
      <c r="G50" s="35" t="s">
        <v>117</v>
      </c>
      <c r="H50" s="35"/>
      <c r="I50" s="35"/>
      <c r="J50" s="35"/>
      <c r="K50" s="36"/>
      <c r="L50" s="34">
        <f t="shared" si="6"/>
        <v>3</v>
      </c>
      <c r="M50" s="34">
        <f t="shared" si="7"/>
        <v>2</v>
      </c>
      <c r="N50" s="34">
        <f t="shared" si="8"/>
        <v>3</v>
      </c>
      <c r="O50" s="34">
        <f t="shared" si="9"/>
        <v>3</v>
      </c>
      <c r="P50" s="34">
        <f t="shared" si="10"/>
        <v>0</v>
      </c>
      <c r="Q50" s="34">
        <f t="shared" si="11"/>
        <v>0</v>
      </c>
      <c r="R50" s="34">
        <f t="shared" si="12"/>
        <v>0</v>
      </c>
      <c r="S50" s="34">
        <f t="shared" si="13"/>
        <v>4</v>
      </c>
      <c r="T50" s="34"/>
      <c r="U50" s="34" t="str">
        <f t="shared" si="14"/>
        <v>3,2,3,3,0,0,0</v>
      </c>
      <c r="V50" s="37" t="str">
        <f>IF(ISBLANK(E50),IF(ISBLANK(F50),IF(ISBLANK(G50),IF(ISBLANK(H50),IF(ISBLANK(I50),IF(ISBLANK(J50),IF(ISBLANK(#REF!),8,T(#REF!)),T(J50)),T(I50)),T(H50)),T(G50)),T(F50)),T(E50))</f>
        <v>Convenios</v>
      </c>
      <c r="W50" s="34"/>
      <c r="X50" s="34" t="s">
        <v>91</v>
      </c>
      <c r="Y50" s="34"/>
      <c r="Z50" s="34">
        <v>0</v>
      </c>
      <c r="AA50" s="34">
        <v>1</v>
      </c>
      <c r="AB50" s="174"/>
      <c r="AC50" s="36" t="str">
        <f>+CONCATENATE(U50)</f>
        <v>3,2,3,3,0,0,0</v>
      </c>
      <c r="AD50" s="38" t="str">
        <f>+AC50</f>
        <v>3,2,3,3,0,0,0</v>
      </c>
    </row>
    <row r="51" spans="1:30" ht="12" customHeight="1">
      <c r="A51" s="10">
        <f t="shared" si="3"/>
        <v>45</v>
      </c>
      <c r="B51" s="10">
        <f t="shared" si="4"/>
        <v>450</v>
      </c>
      <c r="C51" s="10">
        <f t="shared" si="5"/>
        <v>450</v>
      </c>
      <c r="D51" s="56"/>
      <c r="E51" s="54"/>
      <c r="F51" s="11" t="s">
        <v>37</v>
      </c>
      <c r="G51" s="11"/>
      <c r="H51" s="11"/>
      <c r="I51" s="11"/>
      <c r="J51" s="11"/>
      <c r="K51" s="12"/>
      <c r="L51" s="10">
        <f t="shared" si="6"/>
        <v>3</v>
      </c>
      <c r="M51" s="10">
        <f t="shared" si="7"/>
        <v>2</v>
      </c>
      <c r="N51" s="10">
        <f t="shared" si="8"/>
        <v>4</v>
      </c>
      <c r="O51" s="10">
        <f t="shared" si="9"/>
        <v>0</v>
      </c>
      <c r="P51" s="10">
        <f t="shared" si="10"/>
        <v>0</v>
      </c>
      <c r="Q51" s="10">
        <f t="shared" si="11"/>
        <v>0</v>
      </c>
      <c r="R51" s="10">
        <f t="shared" si="12"/>
        <v>0</v>
      </c>
      <c r="S51" s="10">
        <f t="shared" si="13"/>
        <v>3</v>
      </c>
      <c r="T51" s="10"/>
      <c r="U51" s="10" t="str">
        <f t="shared" si="14"/>
        <v>3,2,4,0,0,0,0</v>
      </c>
      <c r="V51" s="13" t="str">
        <f>IF(ISBLANK(E51),IF(ISBLANK(F51),IF(ISBLANK(G51),IF(ISBLANK(H51),IF(ISBLANK(I51),IF(ISBLANK(J51),IF(ISBLANK(#REF!),8,T(#REF!)),T(J51)),T(I51)),T(H51)),T(G51)),T(F51)),T(E51))</f>
        <v>OTROS GASTOS Y PÉRDIDAS EXTRAORDINARIAS</v>
      </c>
      <c r="W51" s="10"/>
      <c r="X51" s="10" t="s">
        <v>91</v>
      </c>
      <c r="Y51" s="10"/>
      <c r="Z51" s="10">
        <v>0</v>
      </c>
      <c r="AA51" s="10">
        <v>1</v>
      </c>
      <c r="AB51" s="58">
        <v>1</v>
      </c>
      <c r="AC51" s="12" t="str">
        <f>+CONCATENATE(U52," + ",U54," + ",U57)</f>
        <v>3,2,4,1,0,0,0 + 3,2,4,3,0,0,0 + 3,2,4,50,0,0,0</v>
      </c>
      <c r="AD51" s="2" t="e">
        <f>+AD52+AD53+AD54+AD55+AD56+AD57</f>
        <v>#VALUE!</v>
      </c>
    </row>
    <row r="52" spans="1:30" ht="12" customHeight="1">
      <c r="A52" s="4">
        <f t="shared" si="3"/>
        <v>46</v>
      </c>
      <c r="B52" s="4">
        <f t="shared" si="4"/>
        <v>460</v>
      </c>
      <c r="C52" s="4">
        <f t="shared" si="5"/>
        <v>460</v>
      </c>
      <c r="D52" s="148"/>
      <c r="E52" s="52"/>
      <c r="F52" s="5"/>
      <c r="G52" s="5" t="s">
        <v>122</v>
      </c>
      <c r="H52" s="5"/>
      <c r="I52" s="5"/>
      <c r="J52" s="5"/>
      <c r="K52" s="6"/>
      <c r="L52" s="4">
        <f t="shared" si="6"/>
        <v>3</v>
      </c>
      <c r="M52" s="4">
        <f t="shared" si="7"/>
        <v>2</v>
      </c>
      <c r="N52" s="4">
        <f t="shared" si="8"/>
        <v>4</v>
      </c>
      <c r="O52" s="4">
        <f t="shared" si="9"/>
        <v>1</v>
      </c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4</v>
      </c>
      <c r="T52" s="4"/>
      <c r="U52" s="4" t="str">
        <f t="shared" si="14"/>
        <v>3,2,4,1,0,0,0</v>
      </c>
      <c r="V52" s="7" t="str">
        <f>IF(ISBLANK(E52),IF(ISBLANK(F52),IF(ISBLANK(G52),IF(ISBLANK(H52),IF(ISBLANK(I52),IF(ISBLANK(J52),IF(ISBLANK(#REF!),8,T(#REF!)),T(J52)),T(I52)),T(H52)),T(G52)),T(F52)),T(E52))</f>
        <v>Estimaciones, Depreciaciones, Deterioros, Obsolescencias y Amortizaciones  
 </v>
      </c>
      <c r="W52" s="4"/>
      <c r="X52" s="4" t="s">
        <v>91</v>
      </c>
      <c r="Y52" s="4"/>
      <c r="Z52" s="4">
        <v>0</v>
      </c>
      <c r="AA52" s="4">
        <v>1</v>
      </c>
      <c r="AB52" s="59">
        <v>1</v>
      </c>
      <c r="AC52" s="6" t="str">
        <f aca="true" t="shared" si="21" ref="AC52:AC57">+CONCATENATE(U52)</f>
        <v>3,2,4,1,0,0,0</v>
      </c>
      <c r="AD52" s="2" t="str">
        <f aca="true" t="shared" si="22" ref="AD52:AD57">+AC52</f>
        <v>3,2,4,1,0,0,0</v>
      </c>
    </row>
    <row r="53" spans="1:30" s="38" customFormat="1" ht="12" customHeight="1">
      <c r="A53" s="34">
        <f t="shared" si="3"/>
        <v>47</v>
      </c>
      <c r="B53" s="34">
        <f t="shared" si="4"/>
        <v>470</v>
      </c>
      <c r="C53" s="34">
        <f t="shared" si="5"/>
        <v>470</v>
      </c>
      <c r="D53" s="149"/>
      <c r="E53" s="147"/>
      <c r="F53" s="35"/>
      <c r="G53" s="35" t="s">
        <v>118</v>
      </c>
      <c r="H53" s="35"/>
      <c r="I53" s="35"/>
      <c r="J53" s="35"/>
      <c r="K53" s="36"/>
      <c r="L53" s="34">
        <f t="shared" si="6"/>
        <v>3</v>
      </c>
      <c r="M53" s="34">
        <f t="shared" si="7"/>
        <v>2</v>
      </c>
      <c r="N53" s="34">
        <f t="shared" si="8"/>
        <v>4</v>
      </c>
      <c r="O53" s="34">
        <f t="shared" si="9"/>
        <v>2</v>
      </c>
      <c r="P53" s="34">
        <f t="shared" si="10"/>
        <v>0</v>
      </c>
      <c r="Q53" s="34">
        <f t="shared" si="11"/>
        <v>0</v>
      </c>
      <c r="R53" s="34">
        <f t="shared" si="12"/>
        <v>0</v>
      </c>
      <c r="S53" s="34">
        <f t="shared" si="13"/>
        <v>4</v>
      </c>
      <c r="T53" s="34"/>
      <c r="U53" s="34" t="str">
        <f t="shared" si="14"/>
        <v>3,2,4,2,0,0,0</v>
      </c>
      <c r="V53" s="37" t="str">
        <f>IF(ISBLANK(E53),IF(ISBLANK(F53),IF(ISBLANK(G53),IF(ISBLANK(H53),IF(ISBLANK(I53),IF(ISBLANK(J53),IF(ISBLANK(#REF!),8,T(#REF!)),T(J53)),T(I53)),T(H53)),T(G53)),T(F53)),T(E53))</f>
        <v>Provisiones</v>
      </c>
      <c r="W53" s="34"/>
      <c r="X53" s="34" t="s">
        <v>91</v>
      </c>
      <c r="Y53" s="34"/>
      <c r="Z53" s="34">
        <v>0</v>
      </c>
      <c r="AA53" s="34">
        <v>1</v>
      </c>
      <c r="AB53" s="174"/>
      <c r="AC53" s="36" t="str">
        <f t="shared" si="21"/>
        <v>3,2,4,2,0,0,0</v>
      </c>
      <c r="AD53" s="38" t="str">
        <f t="shared" si="22"/>
        <v>3,2,4,2,0,0,0</v>
      </c>
    </row>
    <row r="54" spans="1:30" ht="12" customHeight="1">
      <c r="A54" s="4">
        <f t="shared" si="3"/>
        <v>48</v>
      </c>
      <c r="B54" s="4">
        <f t="shared" si="4"/>
        <v>480</v>
      </c>
      <c r="C54" s="4">
        <f t="shared" si="5"/>
        <v>480</v>
      </c>
      <c r="D54" s="148"/>
      <c r="E54" s="52"/>
      <c r="F54" s="5"/>
      <c r="G54" s="5" t="s">
        <v>46</v>
      </c>
      <c r="H54" s="5"/>
      <c r="I54" s="5"/>
      <c r="J54" s="5"/>
      <c r="K54" s="6"/>
      <c r="L54" s="4">
        <f t="shared" si="6"/>
        <v>3</v>
      </c>
      <c r="M54" s="4">
        <f t="shared" si="7"/>
        <v>2</v>
      </c>
      <c r="N54" s="4">
        <f t="shared" si="8"/>
        <v>4</v>
      </c>
      <c r="O54" s="4">
        <f t="shared" si="9"/>
        <v>3</v>
      </c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4</v>
      </c>
      <c r="T54" s="4"/>
      <c r="U54" s="4" t="str">
        <f t="shared" si="14"/>
        <v>3,2,4,3,0,0,0</v>
      </c>
      <c r="V54" s="7" t="str">
        <f>IF(ISBLANK(E54),IF(ISBLANK(F54),IF(ISBLANK(G54),IF(ISBLANK(H54),IF(ISBLANK(I54),IF(ISBLANK(J54),IF(ISBLANK(#REF!),8,T(#REF!)),T(J54)),T(I54)),T(H54)),T(G54)),T(F54)),T(E54))</f>
        <v>Disminución por Variación de Inventarios</v>
      </c>
      <c r="W54" s="4"/>
      <c r="X54" s="4" t="s">
        <v>91</v>
      </c>
      <c r="Y54" s="4"/>
      <c r="Z54" s="4">
        <v>0</v>
      </c>
      <c r="AA54" s="4">
        <v>1</v>
      </c>
      <c r="AB54" s="59">
        <v>1</v>
      </c>
      <c r="AC54" s="6" t="str">
        <f t="shared" si="21"/>
        <v>3,2,4,3,0,0,0</v>
      </c>
      <c r="AD54" s="2" t="str">
        <f t="shared" si="22"/>
        <v>3,2,4,3,0,0,0</v>
      </c>
    </row>
    <row r="55" spans="1:30" s="38" customFormat="1" ht="12" customHeight="1">
      <c r="A55" s="34">
        <f t="shared" si="3"/>
        <v>49</v>
      </c>
      <c r="B55" s="34">
        <f t="shared" si="4"/>
        <v>490</v>
      </c>
      <c r="C55" s="34">
        <f t="shared" si="5"/>
        <v>490</v>
      </c>
      <c r="D55" s="149"/>
      <c r="E55" s="147"/>
      <c r="F55" s="35"/>
      <c r="G55" s="35" t="s">
        <v>119</v>
      </c>
      <c r="H55" s="35"/>
      <c r="I55" s="35"/>
      <c r="J55" s="35"/>
      <c r="K55" s="36"/>
      <c r="L55" s="34">
        <f t="shared" si="6"/>
        <v>3</v>
      </c>
      <c r="M55" s="34">
        <f t="shared" si="7"/>
        <v>2</v>
      </c>
      <c r="N55" s="34">
        <f t="shared" si="8"/>
        <v>4</v>
      </c>
      <c r="O55" s="34">
        <f t="shared" si="9"/>
        <v>4</v>
      </c>
      <c r="P55" s="34">
        <f t="shared" si="10"/>
        <v>0</v>
      </c>
      <c r="Q55" s="34">
        <f t="shared" si="11"/>
        <v>0</v>
      </c>
      <c r="R55" s="34">
        <f t="shared" si="12"/>
        <v>0</v>
      </c>
      <c r="S55" s="34">
        <f t="shared" si="13"/>
        <v>4</v>
      </c>
      <c r="T55" s="34"/>
      <c r="U55" s="34" t="str">
        <f t="shared" si="14"/>
        <v>3,2,4,4,0,0,0</v>
      </c>
      <c r="V55" s="37" t="str">
        <f>IF(ISBLANK(E55),IF(ISBLANK(F55),IF(ISBLANK(G55),IF(ISBLANK(H55),IF(ISBLANK(I55),IF(ISBLANK(J55),IF(ISBLANK(#REF!),8,T(#REF!)),T(J55)),T(I55)),T(H55)),T(G55)),T(F55)),T(E55))</f>
        <v>Aumento por Insuficiencia de Estimaciones por Pérdida o Deterioro u Obsolescencia</v>
      </c>
      <c r="W55" s="34"/>
      <c r="X55" s="34" t="s">
        <v>91</v>
      </c>
      <c r="Y55" s="34"/>
      <c r="Z55" s="34">
        <v>0</v>
      </c>
      <c r="AA55" s="34">
        <v>1</v>
      </c>
      <c r="AB55" s="174"/>
      <c r="AC55" s="36" t="str">
        <f t="shared" si="21"/>
        <v>3,2,4,4,0,0,0</v>
      </c>
      <c r="AD55" s="38" t="str">
        <f t="shared" si="22"/>
        <v>3,2,4,4,0,0,0</v>
      </c>
    </row>
    <row r="56" spans="1:30" s="38" customFormat="1" ht="12" customHeight="1">
      <c r="A56" s="34">
        <f t="shared" si="3"/>
        <v>50</v>
      </c>
      <c r="B56" s="34">
        <f t="shared" si="4"/>
        <v>500</v>
      </c>
      <c r="C56" s="34">
        <f t="shared" si="5"/>
        <v>500</v>
      </c>
      <c r="D56" s="149"/>
      <c r="E56" s="147"/>
      <c r="F56" s="35"/>
      <c r="G56" s="35" t="s">
        <v>120</v>
      </c>
      <c r="H56" s="35"/>
      <c r="I56" s="35"/>
      <c r="J56" s="35"/>
      <c r="K56" s="36"/>
      <c r="L56" s="34">
        <f t="shared" si="6"/>
        <v>3</v>
      </c>
      <c r="M56" s="34">
        <f t="shared" si="7"/>
        <v>2</v>
      </c>
      <c r="N56" s="34">
        <f t="shared" si="8"/>
        <v>4</v>
      </c>
      <c r="O56" s="34">
        <f t="shared" si="9"/>
        <v>5</v>
      </c>
      <c r="P56" s="34">
        <f t="shared" si="10"/>
        <v>0</v>
      </c>
      <c r="Q56" s="34">
        <f t="shared" si="11"/>
        <v>0</v>
      </c>
      <c r="R56" s="34">
        <f t="shared" si="12"/>
        <v>0</v>
      </c>
      <c r="S56" s="34">
        <f t="shared" si="13"/>
        <v>4</v>
      </c>
      <c r="T56" s="34"/>
      <c r="U56" s="34" t="str">
        <f t="shared" si="14"/>
        <v>3,2,4,5,0,0,0</v>
      </c>
      <c r="V56" s="37" t="str">
        <f>IF(ISBLANK(E56),IF(ISBLANK(F56),IF(ISBLANK(G56),IF(ISBLANK(H56),IF(ISBLANK(I56),IF(ISBLANK(J56),IF(ISBLANK(#REF!),8,T(#REF!)),T(J56)),T(I56)),T(H56)),T(G56)),T(F56)),T(E56))</f>
        <v>Aumento por Insuficiencia de Provisiones</v>
      </c>
      <c r="W56" s="34"/>
      <c r="X56" s="34" t="s">
        <v>91</v>
      </c>
      <c r="Y56" s="34"/>
      <c r="Z56" s="34">
        <v>0</v>
      </c>
      <c r="AA56" s="34">
        <v>1</v>
      </c>
      <c r="AB56" s="174"/>
      <c r="AC56" s="36" t="str">
        <f t="shared" si="21"/>
        <v>3,2,4,5,0,0,0</v>
      </c>
      <c r="AD56" s="38" t="str">
        <f t="shared" si="22"/>
        <v>3,2,4,5,0,0,0</v>
      </c>
    </row>
    <row r="57" spans="1:30" ht="12" customHeight="1">
      <c r="A57" s="4">
        <f t="shared" si="3"/>
        <v>51</v>
      </c>
      <c r="B57" s="4">
        <f t="shared" si="4"/>
        <v>510</v>
      </c>
      <c r="C57" s="4">
        <f t="shared" si="5"/>
        <v>510</v>
      </c>
      <c r="D57" s="148"/>
      <c r="E57" s="52"/>
      <c r="F57" s="5"/>
      <c r="G57" s="5" t="s">
        <v>42</v>
      </c>
      <c r="H57" s="5"/>
      <c r="I57" s="5"/>
      <c r="J57" s="5"/>
      <c r="K57" s="6"/>
      <c r="L57" s="4">
        <f t="shared" si="6"/>
        <v>3</v>
      </c>
      <c r="M57" s="4">
        <f t="shared" si="7"/>
        <v>2</v>
      </c>
      <c r="N57" s="4">
        <f t="shared" si="8"/>
        <v>4</v>
      </c>
      <c r="O57" s="4">
        <f t="shared" si="9"/>
        <v>50</v>
      </c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4</v>
      </c>
      <c r="T57" s="4">
        <v>1</v>
      </c>
      <c r="U57" s="4" t="str">
        <f t="shared" si="14"/>
        <v>3,2,4,50,0,0,0</v>
      </c>
      <c r="V57" s="7" t="str">
        <f>IF(ISBLANK(E57),IF(ISBLANK(F57),IF(ISBLANK(G57),IF(ISBLANK(H57),IF(ISBLANK(I57),IF(ISBLANK(J57),IF(ISBLANK(#REF!),8,T(#REF!)),T(J57)),T(I57)),T(H57)),T(G57)),T(F57)),T(E57))</f>
        <v>Otros Gastos  </v>
      </c>
      <c r="W57" s="4"/>
      <c r="X57" s="4" t="s">
        <v>91</v>
      </c>
      <c r="Y57" s="4"/>
      <c r="Z57" s="4">
        <v>0</v>
      </c>
      <c r="AA57" s="4">
        <v>1</v>
      </c>
      <c r="AB57" s="59">
        <v>1</v>
      </c>
      <c r="AC57" s="6" t="str">
        <f t="shared" si="21"/>
        <v>3,2,4,50,0,0,0</v>
      </c>
      <c r="AD57" s="2" t="str">
        <f t="shared" si="22"/>
        <v>3,2,4,50,0,0,0</v>
      </c>
    </row>
    <row r="58" spans="1:30" ht="12" customHeight="1" thickBot="1">
      <c r="A58" s="80">
        <f t="shared" si="3"/>
        <v>52</v>
      </c>
      <c r="B58" s="80">
        <f t="shared" si="4"/>
        <v>520</v>
      </c>
      <c r="C58" s="80">
        <f t="shared" si="5"/>
        <v>520</v>
      </c>
      <c r="D58" s="162"/>
      <c r="E58" s="140" t="s">
        <v>43</v>
      </c>
      <c r="F58" s="81"/>
      <c r="G58" s="81"/>
      <c r="H58" s="81"/>
      <c r="I58" s="81"/>
      <c r="J58" s="81"/>
      <c r="K58" s="82"/>
      <c r="L58" s="80">
        <f t="shared" si="6"/>
        <v>3</v>
      </c>
      <c r="M58" s="80">
        <f t="shared" si="7"/>
        <v>3</v>
      </c>
      <c r="N58" s="80">
        <f t="shared" si="8"/>
        <v>0</v>
      </c>
      <c r="O58" s="80">
        <f t="shared" si="9"/>
        <v>0</v>
      </c>
      <c r="P58" s="80">
        <f t="shared" si="10"/>
        <v>0</v>
      </c>
      <c r="Q58" s="80">
        <f t="shared" si="11"/>
        <v>0</v>
      </c>
      <c r="R58" s="80">
        <f t="shared" si="12"/>
        <v>0</v>
      </c>
      <c r="S58" s="80">
        <f t="shared" si="13"/>
        <v>2</v>
      </c>
      <c r="T58" s="80"/>
      <c r="U58" s="80" t="str">
        <f t="shared" si="14"/>
        <v>3,3,0,0,0,0,0</v>
      </c>
      <c r="V58" s="83" t="str">
        <f>IF(ISBLANK(E58),IF(ISBLANK(F58),IF(ISBLANK(G58),IF(ISBLANK(H58),IF(ISBLANK(I58),IF(ISBLANK(J58),IF(ISBLANK(#REF!),8,T(#REF!)),T(J58)),T(I58)),T(H58)),T(G58)),T(F58)),T(E58))</f>
        <v>AHORRO/(DESAHORRO)  DEL EJERCICIO </v>
      </c>
      <c r="W58" s="80"/>
      <c r="X58" s="80" t="s">
        <v>91</v>
      </c>
      <c r="Y58" s="80"/>
      <c r="Z58" s="80">
        <v>0</v>
      </c>
      <c r="AA58" s="80">
        <v>1</v>
      </c>
      <c r="AB58" s="178">
        <v>1</v>
      </c>
      <c r="AC58" s="82" t="str">
        <f>+CONCATENATE(U8," - ",U34)</f>
        <v>3,1,0,0,0,0,0 - 3,2,0,0,0,0,0</v>
      </c>
      <c r="AD58" s="2" t="e">
        <f>+AD8-AD34</f>
        <v>#VALUE!</v>
      </c>
    </row>
    <row r="59" spans="1:28" ht="12" thickTop="1">
      <c r="A59" s="14"/>
      <c r="D59" s="14"/>
      <c r="E59" s="14"/>
      <c r="F59" s="14"/>
      <c r="K59" s="2"/>
      <c r="W59" s="2"/>
      <c r="X59" s="2"/>
      <c r="Y59" s="2"/>
      <c r="AA59" s="2"/>
      <c r="AB59" s="2"/>
    </row>
    <row r="60" spans="1:28" ht="11.25">
      <c r="A60" s="14"/>
      <c r="B60" s="14">
        <f>58-6</f>
        <v>52</v>
      </c>
      <c r="D60" s="14"/>
      <c r="E60" s="14"/>
      <c r="F60" s="14"/>
      <c r="K60" s="2"/>
      <c r="W60" s="2"/>
      <c r="X60" s="2"/>
      <c r="Y60" s="2"/>
      <c r="AA60" s="2"/>
      <c r="AB60" s="2"/>
    </row>
    <row r="61" spans="1:28" ht="11.25">
      <c r="A61" s="14"/>
      <c r="D61" s="14"/>
      <c r="E61" s="14"/>
      <c r="F61" s="14"/>
      <c r="K61" s="2"/>
      <c r="W61" s="2"/>
      <c r="X61" s="2"/>
      <c r="Y61" s="2"/>
      <c r="AA61" s="2"/>
      <c r="AB61" s="2"/>
    </row>
    <row r="62" spans="1:28" ht="11.25">
      <c r="A62" s="14"/>
      <c r="D62" s="14"/>
      <c r="E62" s="14"/>
      <c r="F62" s="14"/>
      <c r="K62" s="2"/>
      <c r="W62" s="2"/>
      <c r="X62" s="2"/>
      <c r="Y62" s="2"/>
      <c r="AA62" s="2"/>
      <c r="AB62" s="2"/>
    </row>
    <row r="63" spans="1:28" ht="11.25">
      <c r="A63" s="14"/>
      <c r="D63" s="14"/>
      <c r="E63" s="14"/>
      <c r="F63" s="14"/>
      <c r="K63" s="2"/>
      <c r="W63" s="2"/>
      <c r="X63" s="2"/>
      <c r="Y63" s="2"/>
      <c r="AA63" s="2"/>
      <c r="AB63" s="2"/>
    </row>
    <row r="64" spans="1:28" ht="11.25">
      <c r="A64" s="14"/>
      <c r="D64" s="14"/>
      <c r="E64" s="14"/>
      <c r="F64" s="14"/>
      <c r="K64" s="2"/>
      <c r="W64" s="2"/>
      <c r="X64" s="2"/>
      <c r="Y64" s="2"/>
      <c r="AA64" s="2"/>
      <c r="AB64" s="2"/>
    </row>
    <row r="65" spans="1:28" ht="11.25">
      <c r="A65" s="14"/>
      <c r="D65" s="14"/>
      <c r="E65" s="14"/>
      <c r="F65" s="14"/>
      <c r="K65" s="2"/>
      <c r="W65" s="2"/>
      <c r="X65" s="2"/>
      <c r="Y65" s="2"/>
      <c r="AA65" s="2"/>
      <c r="AB65" s="2"/>
    </row>
    <row r="66" spans="1:28" ht="11.25">
      <c r="A66" s="14"/>
      <c r="D66" s="14"/>
      <c r="E66" s="14"/>
      <c r="F66" s="14"/>
      <c r="K66" s="2"/>
      <c r="W66" s="2"/>
      <c r="X66" s="2"/>
      <c r="Y66" s="2"/>
      <c r="AA66" s="2"/>
      <c r="AB66" s="2"/>
    </row>
    <row r="67" spans="1:28" ht="11.25">
      <c r="A67" s="14"/>
      <c r="D67" s="14"/>
      <c r="E67" s="14"/>
      <c r="F67" s="14"/>
      <c r="K67" s="2"/>
      <c r="W67" s="2"/>
      <c r="X67" s="2"/>
      <c r="Y67" s="2"/>
      <c r="AA67" s="2"/>
      <c r="AB67" s="2"/>
    </row>
    <row r="68" spans="1:28" ht="11.25">
      <c r="A68" s="14"/>
      <c r="D68" s="14"/>
      <c r="E68" s="14"/>
      <c r="F68" s="14"/>
      <c r="K68" s="2"/>
      <c r="W68" s="2"/>
      <c r="X68" s="2"/>
      <c r="Y68" s="2"/>
      <c r="AA68" s="2"/>
      <c r="AB68" s="2"/>
    </row>
    <row r="69" spans="1:28" ht="11.25">
      <c r="A69" s="14"/>
      <c r="D69" s="14"/>
      <c r="E69" s="14"/>
      <c r="F69" s="14"/>
      <c r="K69" s="2"/>
      <c r="W69" s="2"/>
      <c r="X69" s="2"/>
      <c r="Y69" s="2"/>
      <c r="AA69" s="2"/>
      <c r="AB69" s="2"/>
    </row>
    <row r="70" spans="1:28" ht="11.25">
      <c r="A70" s="14"/>
      <c r="D70" s="14"/>
      <c r="E70" s="14"/>
      <c r="F70" s="14"/>
      <c r="K70" s="2"/>
      <c r="W70" s="2"/>
      <c r="X70" s="2"/>
      <c r="Y70" s="2"/>
      <c r="AA70" s="2"/>
      <c r="AB70" s="2"/>
    </row>
    <row r="71" spans="1:28" ht="11.25">
      <c r="A71" s="14"/>
      <c r="D71" s="14"/>
      <c r="E71" s="14"/>
      <c r="F71" s="14"/>
      <c r="K71" s="2"/>
      <c r="W71" s="2"/>
      <c r="X71" s="2"/>
      <c r="Y71" s="2"/>
      <c r="AA71" s="2"/>
      <c r="AB71" s="2"/>
    </row>
    <row r="72" spans="1:28" ht="11.25">
      <c r="A72" s="14"/>
      <c r="D72" s="14"/>
      <c r="E72" s="14"/>
      <c r="F72" s="14"/>
      <c r="K72" s="2"/>
      <c r="W72" s="2"/>
      <c r="X72" s="2"/>
      <c r="Y72" s="2"/>
      <c r="AA72" s="2"/>
      <c r="AB72" s="2"/>
    </row>
    <row r="73" spans="1:28" ht="11.25">
      <c r="A73" s="14"/>
      <c r="D73" s="14"/>
      <c r="E73" s="14"/>
      <c r="F73" s="14"/>
      <c r="K73" s="2"/>
      <c r="W73" s="2"/>
      <c r="X73" s="2"/>
      <c r="Y73" s="2"/>
      <c r="AA73" s="2"/>
      <c r="AB73" s="2"/>
    </row>
    <row r="74" spans="1:28" ht="11.25">
      <c r="A74" s="14"/>
      <c r="D74" s="14"/>
      <c r="E74" s="14"/>
      <c r="F74" s="14"/>
      <c r="K74" s="2"/>
      <c r="W74" s="2"/>
      <c r="X74" s="2"/>
      <c r="Y74" s="2"/>
      <c r="AA74" s="2"/>
      <c r="AB74" s="2"/>
    </row>
    <row r="75" spans="1:28" ht="11.25">
      <c r="A75" s="14"/>
      <c r="D75" s="14"/>
      <c r="E75" s="14"/>
      <c r="F75" s="14"/>
      <c r="K75" s="2"/>
      <c r="W75" s="2"/>
      <c r="X75" s="2"/>
      <c r="Y75" s="2"/>
      <c r="AA75" s="2"/>
      <c r="AB75" s="2"/>
    </row>
    <row r="76" spans="1:28" ht="11.25">
      <c r="A76" s="14"/>
      <c r="D76" s="14"/>
      <c r="E76" s="14"/>
      <c r="F76" s="14"/>
      <c r="K76" s="2"/>
      <c r="W76" s="2"/>
      <c r="X76" s="2"/>
      <c r="Y76" s="2"/>
      <c r="AA76" s="2"/>
      <c r="AB76" s="2"/>
    </row>
    <row r="77" spans="1:28" ht="11.25">
      <c r="A77" s="14"/>
      <c r="D77" s="14"/>
      <c r="E77" s="14"/>
      <c r="F77" s="14"/>
      <c r="K77" s="2"/>
      <c r="W77" s="2"/>
      <c r="X77" s="2"/>
      <c r="Y77" s="2"/>
      <c r="AA77" s="2"/>
      <c r="AB77" s="2"/>
    </row>
    <row r="78" spans="1:28" ht="11.25">
      <c r="A78" s="14"/>
      <c r="D78" s="14"/>
      <c r="E78" s="14"/>
      <c r="F78" s="14"/>
      <c r="K78" s="2"/>
      <c r="W78" s="2"/>
      <c r="X78" s="2"/>
      <c r="Y78" s="2"/>
      <c r="AA78" s="2"/>
      <c r="AB78" s="2"/>
    </row>
    <row r="79" spans="1:28" ht="11.25">
      <c r="A79" s="14"/>
      <c r="D79" s="14"/>
      <c r="E79" s="14"/>
      <c r="F79" s="14"/>
      <c r="K79" s="2"/>
      <c r="W79" s="2"/>
      <c r="X79" s="2"/>
      <c r="Y79" s="2"/>
      <c r="AA79" s="2"/>
      <c r="AB79" s="2"/>
    </row>
    <row r="80" spans="1:28" ht="11.25">
      <c r="A80" s="14"/>
      <c r="D80" s="14"/>
      <c r="E80" s="14"/>
      <c r="F80" s="14"/>
      <c r="K80" s="2"/>
      <c r="W80" s="2"/>
      <c r="X80" s="2"/>
      <c r="Y80" s="2"/>
      <c r="AA80" s="2"/>
      <c r="AB80" s="2"/>
    </row>
    <row r="81" spans="1:28" ht="11.25">
      <c r="A81" s="14"/>
      <c r="D81" s="14"/>
      <c r="E81" s="14"/>
      <c r="F81" s="14"/>
      <c r="K81" s="2"/>
      <c r="W81" s="2"/>
      <c r="X81" s="2"/>
      <c r="Y81" s="2"/>
      <c r="AA81" s="2"/>
      <c r="AB81" s="2"/>
    </row>
    <row r="82" spans="1:28" ht="11.25">
      <c r="A82" s="14"/>
      <c r="D82" s="14"/>
      <c r="E82" s="14"/>
      <c r="F82" s="14"/>
      <c r="K82" s="2"/>
      <c r="W82" s="2"/>
      <c r="X82" s="2"/>
      <c r="Y82" s="2"/>
      <c r="AA82" s="2"/>
      <c r="AB82" s="2"/>
    </row>
    <row r="83" spans="1:28" ht="11.25">
      <c r="A83" s="14"/>
      <c r="D83" s="14"/>
      <c r="E83" s="14"/>
      <c r="F83" s="14"/>
      <c r="K83" s="2"/>
      <c r="W83" s="2"/>
      <c r="X83" s="2"/>
      <c r="Y83" s="2"/>
      <c r="AA83" s="2"/>
      <c r="AB83" s="2"/>
    </row>
    <row r="84" spans="1:28" ht="11.25">
      <c r="A84" s="14"/>
      <c r="D84" s="14"/>
      <c r="E84" s="14"/>
      <c r="F84" s="14"/>
      <c r="K84" s="2"/>
      <c r="W84" s="2"/>
      <c r="X84" s="2"/>
      <c r="Y84" s="2"/>
      <c r="AA84" s="2"/>
      <c r="AB84" s="2"/>
    </row>
    <row r="85" spans="1:28" ht="11.25">
      <c r="A85" s="14"/>
      <c r="D85" s="14"/>
      <c r="E85" s="14"/>
      <c r="F85" s="14"/>
      <c r="K85" s="2"/>
      <c r="W85" s="2"/>
      <c r="X85" s="2"/>
      <c r="Y85" s="2"/>
      <c r="AA85" s="2"/>
      <c r="AB85" s="2"/>
    </row>
    <row r="86" spans="1:28" ht="11.25">
      <c r="A86" s="14"/>
      <c r="D86" s="14"/>
      <c r="E86" s="14"/>
      <c r="F86" s="14"/>
      <c r="K86" s="2"/>
      <c r="W86" s="2"/>
      <c r="X86" s="2"/>
      <c r="Y86" s="2"/>
      <c r="AA86" s="2"/>
      <c r="AB86" s="2"/>
    </row>
    <row r="87" spans="1:28" ht="11.25">
      <c r="A87" s="14"/>
      <c r="D87" s="14"/>
      <c r="E87" s="14"/>
      <c r="F87" s="14"/>
      <c r="K87" s="2"/>
      <c r="W87" s="2"/>
      <c r="X87" s="2"/>
      <c r="Y87" s="2"/>
      <c r="AA87" s="2"/>
      <c r="AB87" s="2"/>
    </row>
    <row r="88" spans="1:28" ht="11.25">
      <c r="A88" s="14"/>
      <c r="D88" s="14"/>
      <c r="E88" s="14"/>
      <c r="F88" s="14"/>
      <c r="K88" s="2"/>
      <c r="W88" s="2"/>
      <c r="X88" s="2"/>
      <c r="Y88" s="2"/>
      <c r="AA88" s="2"/>
      <c r="AB88" s="2"/>
    </row>
    <row r="89" spans="1:28" ht="11.25">
      <c r="A89" s="14"/>
      <c r="D89" s="14"/>
      <c r="E89" s="14"/>
      <c r="F89" s="14"/>
      <c r="K89" s="2"/>
      <c r="W89" s="2"/>
      <c r="X89" s="2"/>
      <c r="Y89" s="2"/>
      <c r="AA89" s="2"/>
      <c r="AB89" s="2"/>
    </row>
    <row r="90" spans="1:28" ht="11.25">
      <c r="A90" s="14"/>
      <c r="D90" s="14"/>
      <c r="E90" s="14"/>
      <c r="F90" s="14"/>
      <c r="K90" s="2"/>
      <c r="W90" s="2"/>
      <c r="X90" s="2"/>
      <c r="Y90" s="2"/>
      <c r="AA90" s="2"/>
      <c r="AB90" s="2"/>
    </row>
    <row r="91" spans="1:28" ht="11.25">
      <c r="A91" s="14"/>
      <c r="D91" s="14"/>
      <c r="E91" s="14"/>
      <c r="F91" s="14"/>
      <c r="K91" s="2"/>
      <c r="W91" s="2"/>
      <c r="X91" s="2"/>
      <c r="Y91" s="2"/>
      <c r="AA91" s="2"/>
      <c r="AB91" s="2"/>
    </row>
    <row r="92" spans="1:28" ht="11.25">
      <c r="A92" s="14"/>
      <c r="D92" s="14"/>
      <c r="E92" s="14"/>
      <c r="F92" s="14"/>
      <c r="K92" s="2"/>
      <c r="W92" s="2"/>
      <c r="X92" s="2"/>
      <c r="Y92" s="2"/>
      <c r="AA92" s="2"/>
      <c r="AB92" s="2"/>
    </row>
    <row r="93" spans="1:28" ht="11.25">
      <c r="A93" s="14"/>
      <c r="D93" s="14"/>
      <c r="E93" s="14"/>
      <c r="F93" s="14"/>
      <c r="K93" s="2"/>
      <c r="W93" s="2"/>
      <c r="X93" s="2"/>
      <c r="Y93" s="2"/>
      <c r="AA93" s="2"/>
      <c r="AB93" s="2"/>
    </row>
    <row r="94" spans="1:28" ht="11.25">
      <c r="A94" s="14"/>
      <c r="D94" s="14"/>
      <c r="E94" s="14"/>
      <c r="F94" s="14"/>
      <c r="K94" s="2"/>
      <c r="W94" s="2"/>
      <c r="X94" s="2"/>
      <c r="Y94" s="2"/>
      <c r="AA94" s="2"/>
      <c r="AB94" s="2"/>
    </row>
    <row r="95" spans="1:28" ht="11.25">
      <c r="A95" s="14"/>
      <c r="D95" s="14"/>
      <c r="E95" s="14"/>
      <c r="F95" s="14"/>
      <c r="K95" s="2"/>
      <c r="W95" s="2"/>
      <c r="X95" s="2"/>
      <c r="Y95" s="2"/>
      <c r="AA95" s="2"/>
      <c r="AB95" s="2"/>
    </row>
    <row r="96" spans="1:28" ht="11.25">
      <c r="A96" s="14"/>
      <c r="D96" s="14"/>
      <c r="E96" s="14"/>
      <c r="F96" s="14"/>
      <c r="K96" s="2"/>
      <c r="W96" s="2"/>
      <c r="X96" s="2"/>
      <c r="Y96" s="2"/>
      <c r="AA96" s="2"/>
      <c r="AB96" s="2"/>
    </row>
    <row r="97" spans="1:28" ht="11.25">
      <c r="A97" s="14"/>
      <c r="D97" s="14"/>
      <c r="E97" s="14"/>
      <c r="F97" s="14"/>
      <c r="K97" s="2"/>
      <c r="W97" s="2"/>
      <c r="X97" s="2"/>
      <c r="Y97" s="2"/>
      <c r="AA97" s="2"/>
      <c r="AB97" s="2"/>
    </row>
    <row r="98" spans="1:28" ht="11.25">
      <c r="A98" s="14"/>
      <c r="D98" s="14"/>
      <c r="E98" s="14"/>
      <c r="F98" s="14"/>
      <c r="K98" s="2"/>
      <c r="W98" s="2"/>
      <c r="X98" s="2"/>
      <c r="Y98" s="2"/>
      <c r="AA98" s="2"/>
      <c r="AB98" s="2"/>
    </row>
    <row r="99" spans="1:28" ht="11.25">
      <c r="A99" s="14"/>
      <c r="D99" s="14"/>
      <c r="E99" s="14"/>
      <c r="F99" s="14"/>
      <c r="K99" s="2"/>
      <c r="W99" s="2"/>
      <c r="X99" s="2"/>
      <c r="Y99" s="2"/>
      <c r="AA99" s="2"/>
      <c r="AB99" s="2"/>
    </row>
    <row r="100" spans="1:28" ht="11.25">
      <c r="A100" s="14"/>
      <c r="D100" s="14"/>
      <c r="E100" s="14"/>
      <c r="F100" s="14"/>
      <c r="K100" s="2"/>
      <c r="W100" s="2"/>
      <c r="X100" s="2"/>
      <c r="Y100" s="2"/>
      <c r="AA100" s="2"/>
      <c r="AB100" s="2"/>
    </row>
    <row r="101" spans="1:28" ht="11.25">
      <c r="A101" s="14"/>
      <c r="D101" s="14"/>
      <c r="E101" s="14"/>
      <c r="F101" s="14"/>
      <c r="K101" s="2"/>
      <c r="W101" s="2"/>
      <c r="X101" s="2"/>
      <c r="Y101" s="2"/>
      <c r="AA101" s="2"/>
      <c r="AB101" s="2"/>
    </row>
    <row r="102" spans="1:28" ht="11.25">
      <c r="A102" s="14"/>
      <c r="D102" s="14"/>
      <c r="E102" s="14"/>
      <c r="F102" s="14"/>
      <c r="K102" s="2"/>
      <c r="W102" s="2"/>
      <c r="X102" s="2"/>
      <c r="Y102" s="2"/>
      <c r="AA102" s="2"/>
      <c r="AB102" s="2"/>
    </row>
    <row r="103" spans="1:28" ht="11.25">
      <c r="A103" s="14"/>
      <c r="D103" s="14"/>
      <c r="E103" s="14"/>
      <c r="F103" s="14"/>
      <c r="K103" s="2"/>
      <c r="W103" s="2"/>
      <c r="X103" s="2"/>
      <c r="Y103" s="2"/>
      <c r="AA103" s="2"/>
      <c r="AB103" s="2"/>
    </row>
    <row r="104" spans="1:28" ht="11.25">
      <c r="A104" s="14"/>
      <c r="D104" s="14"/>
      <c r="E104" s="14"/>
      <c r="F104" s="14"/>
      <c r="K104" s="2"/>
      <c r="W104" s="2"/>
      <c r="X104" s="2"/>
      <c r="Y104" s="2"/>
      <c r="AA104" s="2"/>
      <c r="AB104" s="2"/>
    </row>
    <row r="105" spans="1:28" ht="11.25">
      <c r="A105" s="14"/>
      <c r="D105" s="14"/>
      <c r="E105" s="14"/>
      <c r="F105" s="14"/>
      <c r="K105" s="2"/>
      <c r="W105" s="2"/>
      <c r="X105" s="2"/>
      <c r="Y105" s="2"/>
      <c r="AA105" s="2"/>
      <c r="AB105" s="2"/>
    </row>
    <row r="106" spans="1:28" ht="11.25">
      <c r="A106" s="14"/>
      <c r="D106" s="14"/>
      <c r="E106" s="14"/>
      <c r="F106" s="14"/>
      <c r="K106" s="2"/>
      <c r="W106" s="2"/>
      <c r="X106" s="2"/>
      <c r="Y106" s="2"/>
      <c r="AA106" s="2"/>
      <c r="AB106" s="2"/>
    </row>
    <row r="107" spans="1:28" ht="11.25">
      <c r="A107" s="14"/>
      <c r="D107" s="14"/>
      <c r="E107" s="14"/>
      <c r="F107" s="14"/>
      <c r="K107" s="2"/>
      <c r="W107" s="2"/>
      <c r="X107" s="2"/>
      <c r="Y107" s="2"/>
      <c r="AA107" s="2"/>
      <c r="AB107" s="2"/>
    </row>
    <row r="108" spans="1:28" ht="11.25">
      <c r="A108" s="14"/>
      <c r="D108" s="14"/>
      <c r="E108" s="14"/>
      <c r="F108" s="14"/>
      <c r="K108" s="2"/>
      <c r="W108" s="2"/>
      <c r="X108" s="2"/>
      <c r="Y108" s="2"/>
      <c r="AA108" s="2"/>
      <c r="AB108" s="2"/>
    </row>
    <row r="109" spans="1:28" ht="11.25">
      <c r="A109" s="14"/>
      <c r="D109" s="14"/>
      <c r="E109" s="14"/>
      <c r="F109" s="14"/>
      <c r="K109" s="2"/>
      <c r="W109" s="2"/>
      <c r="X109" s="2"/>
      <c r="Y109" s="2"/>
      <c r="AA109" s="2"/>
      <c r="AB109" s="2"/>
    </row>
    <row r="110" spans="1:28" ht="11.25">
      <c r="A110" s="14"/>
      <c r="D110" s="14"/>
      <c r="E110" s="14"/>
      <c r="F110" s="14"/>
      <c r="K110" s="2"/>
      <c r="W110" s="2"/>
      <c r="X110" s="2"/>
      <c r="Y110" s="2"/>
      <c r="AA110" s="2"/>
      <c r="AB110" s="2"/>
    </row>
    <row r="111" spans="1:28" ht="11.25">
      <c r="A111" s="14"/>
      <c r="D111" s="14"/>
      <c r="E111" s="14"/>
      <c r="F111" s="14"/>
      <c r="K111" s="2"/>
      <c r="W111" s="2"/>
      <c r="X111" s="2"/>
      <c r="Y111" s="2"/>
      <c r="AA111" s="2"/>
      <c r="AB111" s="2"/>
    </row>
    <row r="112" spans="1:28" ht="11.25">
      <c r="A112" s="14"/>
      <c r="D112" s="14"/>
      <c r="E112" s="14"/>
      <c r="F112" s="14"/>
      <c r="K112" s="2"/>
      <c r="W112" s="2"/>
      <c r="X112" s="2"/>
      <c r="Y112" s="2"/>
      <c r="AA112" s="2"/>
      <c r="AB112" s="2"/>
    </row>
    <row r="113" spans="1:28" ht="11.25">
      <c r="A113" s="14"/>
      <c r="D113" s="14"/>
      <c r="E113" s="14"/>
      <c r="F113" s="14"/>
      <c r="K113" s="2"/>
      <c r="W113" s="2"/>
      <c r="X113" s="2"/>
      <c r="Y113" s="2"/>
      <c r="AA113" s="2"/>
      <c r="AB113" s="2"/>
    </row>
    <row r="114" spans="1:28" ht="11.25">
      <c r="A114" s="14"/>
      <c r="D114" s="14"/>
      <c r="E114" s="14"/>
      <c r="F114" s="14"/>
      <c r="K114" s="2"/>
      <c r="W114" s="2"/>
      <c r="X114" s="2"/>
      <c r="Y114" s="2"/>
      <c r="AA114" s="2"/>
      <c r="AB114" s="2"/>
    </row>
    <row r="115" spans="1:28" ht="11.25">
      <c r="A115" s="14"/>
      <c r="D115" s="14"/>
      <c r="E115" s="14"/>
      <c r="F115" s="14"/>
      <c r="K115" s="2"/>
      <c r="W115" s="2"/>
      <c r="X115" s="2"/>
      <c r="Y115" s="2"/>
      <c r="AA115" s="2"/>
      <c r="AB115" s="2"/>
    </row>
    <row r="116" spans="1:28" ht="11.25">
      <c r="A116" s="14"/>
      <c r="D116" s="14"/>
      <c r="E116" s="14"/>
      <c r="F116" s="14"/>
      <c r="K116" s="2"/>
      <c r="W116" s="2"/>
      <c r="X116" s="2"/>
      <c r="Y116" s="2"/>
      <c r="AA116" s="2"/>
      <c r="AB116" s="2"/>
    </row>
    <row r="117" spans="1:28" ht="11.25">
      <c r="A117" s="14"/>
      <c r="D117" s="14"/>
      <c r="E117" s="14"/>
      <c r="F117" s="14"/>
      <c r="K117" s="2"/>
      <c r="W117" s="2"/>
      <c r="X117" s="2"/>
      <c r="Y117" s="2"/>
      <c r="AA117" s="2"/>
      <c r="AB117" s="2"/>
    </row>
    <row r="118" spans="1:28" ht="11.25">
      <c r="A118" s="14"/>
      <c r="D118" s="14"/>
      <c r="E118" s="14"/>
      <c r="F118" s="14"/>
      <c r="K118" s="2"/>
      <c r="W118" s="2"/>
      <c r="X118" s="2"/>
      <c r="Y118" s="2"/>
      <c r="AA118" s="2"/>
      <c r="AB118" s="2"/>
    </row>
    <row r="119" spans="1:28" ht="11.25">
      <c r="A119" s="14"/>
      <c r="D119" s="14"/>
      <c r="E119" s="14"/>
      <c r="F119" s="14"/>
      <c r="K119" s="2"/>
      <c r="W119" s="2"/>
      <c r="X119" s="2"/>
      <c r="Y119" s="2"/>
      <c r="AA119" s="2"/>
      <c r="AB119" s="2"/>
    </row>
    <row r="120" spans="1:28" ht="11.25">
      <c r="A120" s="14"/>
      <c r="D120" s="14"/>
      <c r="E120" s="14"/>
      <c r="F120" s="14"/>
      <c r="K120" s="2"/>
      <c r="W120" s="2"/>
      <c r="X120" s="2"/>
      <c r="Y120" s="2"/>
      <c r="AA120" s="2"/>
      <c r="AB120" s="2"/>
    </row>
    <row r="121" spans="1:28" ht="11.25">
      <c r="A121" s="14"/>
      <c r="D121" s="14"/>
      <c r="E121" s="14"/>
      <c r="F121" s="14"/>
      <c r="K121" s="2"/>
      <c r="W121" s="2"/>
      <c r="X121" s="2"/>
      <c r="Y121" s="2"/>
      <c r="AA121" s="2"/>
      <c r="AB121" s="2"/>
    </row>
    <row r="122" spans="1:28" ht="11.25">
      <c r="A122" s="14"/>
      <c r="D122" s="14"/>
      <c r="E122" s="14"/>
      <c r="F122" s="14"/>
      <c r="K122" s="2"/>
      <c r="W122" s="2"/>
      <c r="X122" s="2"/>
      <c r="Y122" s="2"/>
      <c r="AA122" s="2"/>
      <c r="AB122" s="2"/>
    </row>
    <row r="123" spans="1:28" ht="11.25">
      <c r="A123" s="14"/>
      <c r="D123" s="14"/>
      <c r="E123" s="14"/>
      <c r="F123" s="14"/>
      <c r="K123" s="2"/>
      <c r="W123" s="2"/>
      <c r="X123" s="2"/>
      <c r="Y123" s="2"/>
      <c r="AA123" s="2"/>
      <c r="AB123" s="2"/>
    </row>
    <row r="124" spans="1:28" ht="11.25">
      <c r="A124" s="14"/>
      <c r="D124" s="14"/>
      <c r="E124" s="14"/>
      <c r="F124" s="14"/>
      <c r="K124" s="2"/>
      <c r="W124" s="2"/>
      <c r="X124" s="2"/>
      <c r="Y124" s="2"/>
      <c r="AA124" s="2"/>
      <c r="AB124" s="2"/>
    </row>
    <row r="125" spans="1:28" ht="11.25">
      <c r="A125" s="14"/>
      <c r="D125" s="14"/>
      <c r="E125" s="14"/>
      <c r="F125" s="14"/>
      <c r="K125" s="2"/>
      <c r="W125" s="2"/>
      <c r="X125" s="2"/>
      <c r="Y125" s="2"/>
      <c r="AA125" s="2"/>
      <c r="AB125" s="2"/>
    </row>
    <row r="126" spans="1:28" ht="11.25">
      <c r="A126" s="14"/>
      <c r="D126" s="14"/>
      <c r="E126" s="14"/>
      <c r="F126" s="14"/>
      <c r="K126" s="2"/>
      <c r="W126" s="2"/>
      <c r="X126" s="2"/>
      <c r="Y126" s="2"/>
      <c r="AA126" s="2"/>
      <c r="AB126" s="2"/>
    </row>
    <row r="127" spans="1:28" ht="11.25">
      <c r="A127" s="14"/>
      <c r="D127" s="14"/>
      <c r="E127" s="14"/>
      <c r="F127" s="14"/>
      <c r="K127" s="2"/>
      <c r="W127" s="2"/>
      <c r="X127" s="2"/>
      <c r="Y127" s="2"/>
      <c r="AA127" s="2"/>
      <c r="AB127" s="2"/>
    </row>
    <row r="128" spans="1:28" ht="11.25">
      <c r="A128" s="14"/>
      <c r="D128" s="14"/>
      <c r="E128" s="14"/>
      <c r="F128" s="14"/>
      <c r="K128" s="2"/>
      <c r="W128" s="2"/>
      <c r="X128" s="2"/>
      <c r="Y128" s="2"/>
      <c r="AA128" s="2"/>
      <c r="AB128" s="2"/>
    </row>
    <row r="129" spans="1:28" ht="11.25">
      <c r="A129" s="14"/>
      <c r="D129" s="14"/>
      <c r="E129" s="14"/>
      <c r="F129" s="14"/>
      <c r="K129" s="2"/>
      <c r="W129" s="2"/>
      <c r="X129" s="2"/>
      <c r="Y129" s="2"/>
      <c r="AA129" s="2"/>
      <c r="AB129" s="2"/>
    </row>
    <row r="130" spans="1:28" ht="11.25">
      <c r="A130" s="14"/>
      <c r="D130" s="14"/>
      <c r="E130" s="14"/>
      <c r="F130" s="14"/>
      <c r="K130" s="2"/>
      <c r="W130" s="2"/>
      <c r="X130" s="2"/>
      <c r="Y130" s="2"/>
      <c r="AA130" s="2"/>
      <c r="AB130" s="2"/>
    </row>
    <row r="131" spans="1:28" ht="11.25">
      <c r="A131" s="14"/>
      <c r="D131" s="14"/>
      <c r="E131" s="14"/>
      <c r="F131" s="14"/>
      <c r="K131" s="2"/>
      <c r="W131" s="2"/>
      <c r="X131" s="2"/>
      <c r="Y131" s="2"/>
      <c r="AA131" s="2"/>
      <c r="AB131" s="2"/>
    </row>
    <row r="132" spans="1:28" ht="11.25">
      <c r="A132" s="14"/>
      <c r="D132" s="14"/>
      <c r="E132" s="14"/>
      <c r="F132" s="14"/>
      <c r="K132" s="2"/>
      <c r="W132" s="2"/>
      <c r="X132" s="2"/>
      <c r="Y132" s="2"/>
      <c r="AA132" s="2"/>
      <c r="AB132" s="2"/>
    </row>
    <row r="133" spans="1:28" ht="11.25">
      <c r="A133" s="14"/>
      <c r="D133" s="14"/>
      <c r="E133" s="14"/>
      <c r="F133" s="14"/>
      <c r="K133" s="2"/>
      <c r="W133" s="2"/>
      <c r="X133" s="2"/>
      <c r="Y133" s="2"/>
      <c r="AA133" s="2"/>
      <c r="AB133" s="2"/>
    </row>
    <row r="134" spans="1:28" ht="11.25">
      <c r="A134" s="14"/>
      <c r="D134" s="14"/>
      <c r="E134" s="14"/>
      <c r="F134" s="14"/>
      <c r="K134" s="2"/>
      <c r="W134" s="2"/>
      <c r="X134" s="2"/>
      <c r="Y134" s="2"/>
      <c r="AA134" s="2"/>
      <c r="AB134" s="2"/>
    </row>
    <row r="135" spans="1:28" ht="11.25">
      <c r="A135" s="14"/>
      <c r="D135" s="14"/>
      <c r="E135" s="14"/>
      <c r="F135" s="14"/>
      <c r="K135" s="2"/>
      <c r="W135" s="2"/>
      <c r="X135" s="2"/>
      <c r="Y135" s="2"/>
      <c r="AA135" s="2"/>
      <c r="AB135" s="2"/>
    </row>
    <row r="136" spans="1:28" ht="11.25">
      <c r="A136" s="14"/>
      <c r="D136" s="14"/>
      <c r="E136" s="14"/>
      <c r="F136" s="14"/>
      <c r="K136" s="2"/>
      <c r="W136" s="2"/>
      <c r="X136" s="2"/>
      <c r="Y136" s="2"/>
      <c r="AA136" s="2"/>
      <c r="AB136" s="2"/>
    </row>
    <row r="137" spans="1:28" ht="11.25">
      <c r="A137" s="14"/>
      <c r="D137" s="14"/>
      <c r="E137" s="14"/>
      <c r="F137" s="14"/>
      <c r="K137" s="2"/>
      <c r="W137" s="2"/>
      <c r="X137" s="2"/>
      <c r="Y137" s="2"/>
      <c r="AA137" s="2"/>
      <c r="AB137" s="2"/>
    </row>
    <row r="138" spans="1:28" ht="11.25">
      <c r="A138" s="14"/>
      <c r="D138" s="14"/>
      <c r="E138" s="14"/>
      <c r="F138" s="14"/>
      <c r="K138" s="2"/>
      <c r="W138" s="2"/>
      <c r="X138" s="2"/>
      <c r="Y138" s="2"/>
      <c r="AA138" s="2"/>
      <c r="AB138" s="2"/>
    </row>
    <row r="139" spans="1:28" ht="11.25">
      <c r="A139" s="14"/>
      <c r="D139" s="14"/>
      <c r="E139" s="14"/>
      <c r="F139" s="14"/>
      <c r="K139" s="2"/>
      <c r="W139" s="2"/>
      <c r="X139" s="2"/>
      <c r="Y139" s="2"/>
      <c r="AA139" s="2"/>
      <c r="AB139" s="2"/>
    </row>
    <row r="140" spans="1:28" ht="11.25">
      <c r="A140" s="14"/>
      <c r="D140" s="14"/>
      <c r="E140" s="14"/>
      <c r="F140" s="14"/>
      <c r="K140" s="2"/>
      <c r="W140" s="2"/>
      <c r="X140" s="2"/>
      <c r="Y140" s="2"/>
      <c r="AA140" s="2"/>
      <c r="AB140" s="2"/>
    </row>
    <row r="141" spans="1:28" ht="11.25">
      <c r="A141" s="14"/>
      <c r="D141" s="14"/>
      <c r="E141" s="14"/>
      <c r="F141" s="14"/>
      <c r="K141" s="2"/>
      <c r="W141" s="2"/>
      <c r="X141" s="2"/>
      <c r="Y141" s="2"/>
      <c r="AA141" s="2"/>
      <c r="AB141" s="2"/>
    </row>
    <row r="142" spans="1:28" ht="11.25">
      <c r="A142" s="14"/>
      <c r="D142" s="14"/>
      <c r="E142" s="14"/>
      <c r="F142" s="14"/>
      <c r="K142" s="2"/>
      <c r="W142" s="2"/>
      <c r="X142" s="2"/>
      <c r="Y142" s="2"/>
      <c r="AA142" s="2"/>
      <c r="AB142" s="2"/>
    </row>
    <row r="143" spans="1:28" ht="11.25">
      <c r="A143" s="14"/>
      <c r="D143" s="14"/>
      <c r="E143" s="14"/>
      <c r="F143" s="14"/>
      <c r="K143" s="2"/>
      <c r="W143" s="2"/>
      <c r="X143" s="2"/>
      <c r="Y143" s="2"/>
      <c r="AA143" s="2"/>
      <c r="AB143" s="2"/>
    </row>
    <row r="144" spans="1:28" ht="11.25">
      <c r="A144" s="14"/>
      <c r="D144" s="14"/>
      <c r="E144" s="14"/>
      <c r="F144" s="14"/>
      <c r="K144" s="2"/>
      <c r="W144" s="2"/>
      <c r="X144" s="2"/>
      <c r="Y144" s="2"/>
      <c r="AA144" s="2"/>
      <c r="AB144" s="2"/>
    </row>
    <row r="145" spans="1:28" ht="11.25">
      <c r="A145" s="14"/>
      <c r="D145" s="14"/>
      <c r="E145" s="14"/>
      <c r="F145" s="14"/>
      <c r="K145" s="2"/>
      <c r="W145" s="2"/>
      <c r="X145" s="2"/>
      <c r="Y145" s="2"/>
      <c r="AA145" s="2"/>
      <c r="AB145" s="2"/>
    </row>
    <row r="146" spans="1:28" ht="11.25">
      <c r="A146" s="14"/>
      <c r="D146" s="14"/>
      <c r="E146" s="14"/>
      <c r="F146" s="14"/>
      <c r="K146" s="2"/>
      <c r="W146" s="2"/>
      <c r="X146" s="2"/>
      <c r="Y146" s="2"/>
      <c r="AA146" s="2"/>
      <c r="AB146" s="2"/>
    </row>
    <row r="147" spans="1:28" ht="11.25">
      <c r="A147" s="14"/>
      <c r="D147" s="14"/>
      <c r="E147" s="14"/>
      <c r="F147" s="14"/>
      <c r="K147" s="2"/>
      <c r="W147" s="2"/>
      <c r="X147" s="2"/>
      <c r="Y147" s="2"/>
      <c r="AA147" s="2"/>
      <c r="AB147" s="2"/>
    </row>
    <row r="148" spans="1:28" ht="11.25">
      <c r="A148" s="14"/>
      <c r="D148" s="14"/>
      <c r="E148" s="14"/>
      <c r="F148" s="14"/>
      <c r="K148" s="2"/>
      <c r="W148" s="2"/>
      <c r="X148" s="2"/>
      <c r="Y148" s="2"/>
      <c r="AA148" s="2"/>
      <c r="AB148" s="2"/>
    </row>
    <row r="149" spans="1:28" ht="11.25">
      <c r="A149" s="14"/>
      <c r="D149" s="14"/>
      <c r="E149" s="14"/>
      <c r="F149" s="14"/>
      <c r="K149" s="2"/>
      <c r="W149" s="2"/>
      <c r="X149" s="2"/>
      <c r="Y149" s="2"/>
      <c r="AA149" s="2"/>
      <c r="AB149" s="2"/>
    </row>
    <row r="150" spans="1:28" ht="11.25">
      <c r="A150" s="14"/>
      <c r="D150" s="14"/>
      <c r="E150" s="14"/>
      <c r="F150" s="14"/>
      <c r="K150" s="2"/>
      <c r="W150" s="2"/>
      <c r="X150" s="2"/>
      <c r="Y150" s="2"/>
      <c r="AA150" s="2"/>
      <c r="AB150" s="2"/>
    </row>
    <row r="151" spans="1:28" ht="11.25">
      <c r="A151" s="14"/>
      <c r="D151" s="14"/>
      <c r="E151" s="14"/>
      <c r="F151" s="14"/>
      <c r="K151" s="2"/>
      <c r="W151" s="2"/>
      <c r="X151" s="2"/>
      <c r="Y151" s="2"/>
      <c r="AA151" s="2"/>
      <c r="AB151" s="2"/>
    </row>
    <row r="152" spans="1:28" ht="11.25">
      <c r="A152" s="14"/>
      <c r="D152" s="14"/>
      <c r="E152" s="14"/>
      <c r="F152" s="14"/>
      <c r="K152" s="2"/>
      <c r="W152" s="2"/>
      <c r="X152" s="2"/>
      <c r="Y152" s="2"/>
      <c r="AA152" s="2"/>
      <c r="AB152" s="2"/>
    </row>
    <row r="153" spans="1:28" ht="11.25">
      <c r="A153" s="14"/>
      <c r="D153" s="14"/>
      <c r="E153" s="14"/>
      <c r="F153" s="14"/>
      <c r="K153" s="2"/>
      <c r="W153" s="2"/>
      <c r="X153" s="2"/>
      <c r="Y153" s="2"/>
      <c r="AA153" s="2"/>
      <c r="AB153" s="2"/>
    </row>
    <row r="154" spans="1:28" ht="11.25">
      <c r="A154" s="14"/>
      <c r="D154" s="14"/>
      <c r="E154" s="14"/>
      <c r="F154" s="14"/>
      <c r="K154" s="2"/>
      <c r="W154" s="2"/>
      <c r="X154" s="2"/>
      <c r="Y154" s="2"/>
      <c r="AA154" s="2"/>
      <c r="AB154" s="2"/>
    </row>
    <row r="155" spans="1:28" ht="11.25">
      <c r="A155" s="14"/>
      <c r="D155" s="14"/>
      <c r="E155" s="14"/>
      <c r="F155" s="14"/>
      <c r="K155" s="2"/>
      <c r="W155" s="2"/>
      <c r="X155" s="2"/>
      <c r="Y155" s="2"/>
      <c r="AA155" s="2"/>
      <c r="AB155" s="2"/>
    </row>
    <row r="156" spans="1:28" ht="11.25">
      <c r="A156" s="14"/>
      <c r="D156" s="14"/>
      <c r="E156" s="14"/>
      <c r="F156" s="14"/>
      <c r="K156" s="2"/>
      <c r="W156" s="2"/>
      <c r="X156" s="2"/>
      <c r="Y156" s="2"/>
      <c r="AA156" s="2"/>
      <c r="AB156" s="2"/>
    </row>
    <row r="157" spans="1:28" ht="11.25">
      <c r="A157" s="14"/>
      <c r="D157" s="14"/>
      <c r="E157" s="14"/>
      <c r="F157" s="14"/>
      <c r="K157" s="2"/>
      <c r="W157" s="2"/>
      <c r="X157" s="2"/>
      <c r="Y157" s="2"/>
      <c r="AA157" s="2"/>
      <c r="AB157" s="2"/>
    </row>
    <row r="158" spans="1:28" ht="11.25">
      <c r="A158" s="14"/>
      <c r="D158" s="14"/>
      <c r="E158" s="14"/>
      <c r="F158" s="14"/>
      <c r="K158" s="2"/>
      <c r="W158" s="2"/>
      <c r="X158" s="2"/>
      <c r="Y158" s="2"/>
      <c r="AA158" s="2"/>
      <c r="AB158" s="2"/>
    </row>
    <row r="159" spans="1:28" ht="11.25">
      <c r="A159" s="14"/>
      <c r="D159" s="14"/>
      <c r="E159" s="14"/>
      <c r="F159" s="14"/>
      <c r="K159" s="2"/>
      <c r="W159" s="2"/>
      <c r="X159" s="2"/>
      <c r="Y159" s="2"/>
      <c r="AA159" s="2"/>
      <c r="AB159" s="2"/>
    </row>
    <row r="160" spans="1:28" ht="11.25">
      <c r="A160" s="14"/>
      <c r="D160" s="14"/>
      <c r="E160" s="14"/>
      <c r="F160" s="14"/>
      <c r="K160" s="2"/>
      <c r="W160" s="2"/>
      <c r="X160" s="2"/>
      <c r="Y160" s="2"/>
      <c r="AA160" s="2"/>
      <c r="AB160" s="2"/>
    </row>
    <row r="161" spans="1:28" ht="11.25">
      <c r="A161" s="14"/>
      <c r="D161" s="14"/>
      <c r="E161" s="14"/>
      <c r="F161" s="14"/>
      <c r="K161" s="2"/>
      <c r="W161" s="2"/>
      <c r="X161" s="2"/>
      <c r="Y161" s="2"/>
      <c r="AA161" s="2"/>
      <c r="AB161" s="2"/>
    </row>
    <row r="162" spans="1:28" ht="11.25">
      <c r="A162" s="14"/>
      <c r="D162" s="14"/>
      <c r="E162" s="14"/>
      <c r="F162" s="14"/>
      <c r="K162" s="2"/>
      <c r="W162" s="2"/>
      <c r="X162" s="2"/>
      <c r="Y162" s="2"/>
      <c r="AA162" s="2"/>
      <c r="AB162" s="2"/>
    </row>
    <row r="163" spans="1:28" ht="11.25">
      <c r="A163" s="14"/>
      <c r="D163" s="14"/>
      <c r="E163" s="14"/>
      <c r="F163" s="14"/>
      <c r="K163" s="2"/>
      <c r="W163" s="2"/>
      <c r="X163" s="2"/>
      <c r="Y163" s="2"/>
      <c r="AA163" s="2"/>
      <c r="AB163" s="2"/>
    </row>
    <row r="164" spans="1:28" ht="11.25">
      <c r="A164" s="14"/>
      <c r="D164" s="14"/>
      <c r="E164" s="14"/>
      <c r="F164" s="14"/>
      <c r="K164" s="2"/>
      <c r="W164" s="2"/>
      <c r="X164" s="2"/>
      <c r="Y164" s="2"/>
      <c r="AA164" s="2"/>
      <c r="AB164" s="2"/>
    </row>
    <row r="165" spans="1:28" ht="11.25">
      <c r="A165" s="14"/>
      <c r="D165" s="14"/>
      <c r="E165" s="14"/>
      <c r="F165" s="14"/>
      <c r="K165" s="2"/>
      <c r="W165" s="2"/>
      <c r="X165" s="2"/>
      <c r="Y165" s="2"/>
      <c r="AA165" s="2"/>
      <c r="AB165" s="2"/>
    </row>
    <row r="166" spans="1:28" ht="11.25">
      <c r="A166" s="14"/>
      <c r="D166" s="14"/>
      <c r="E166" s="14"/>
      <c r="F166" s="14"/>
      <c r="K166" s="2"/>
      <c r="W166" s="2"/>
      <c r="X166" s="2"/>
      <c r="Y166" s="2"/>
      <c r="AA166" s="2"/>
      <c r="AB166" s="2"/>
    </row>
    <row r="167" spans="1:28" ht="11.25">
      <c r="A167" s="14"/>
      <c r="D167" s="14"/>
      <c r="E167" s="14"/>
      <c r="F167" s="14"/>
      <c r="K167" s="2"/>
      <c r="W167" s="2"/>
      <c r="X167" s="2"/>
      <c r="Y167" s="2"/>
      <c r="AA167" s="2"/>
      <c r="AB167" s="2"/>
    </row>
    <row r="168" spans="1:28" ht="11.25">
      <c r="A168" s="14"/>
      <c r="D168" s="14"/>
      <c r="E168" s="14"/>
      <c r="F168" s="14"/>
      <c r="K168" s="2"/>
      <c r="W168" s="2"/>
      <c r="X168" s="2"/>
      <c r="Y168" s="2"/>
      <c r="AA168" s="2"/>
      <c r="AB168" s="2"/>
    </row>
    <row r="169" spans="1:28" ht="11.25">
      <c r="A169" s="14"/>
      <c r="D169" s="14"/>
      <c r="E169" s="14"/>
      <c r="F169" s="14"/>
      <c r="K169" s="2"/>
      <c r="W169" s="2"/>
      <c r="X169" s="2"/>
      <c r="Y169" s="2"/>
      <c r="AA169" s="2"/>
      <c r="AB169" s="2"/>
    </row>
    <row r="170" spans="1:28" ht="11.25">
      <c r="A170" s="14"/>
      <c r="D170" s="14"/>
      <c r="E170" s="14"/>
      <c r="F170" s="14"/>
      <c r="K170" s="2"/>
      <c r="W170" s="2"/>
      <c r="X170" s="2"/>
      <c r="Y170" s="2"/>
      <c r="AA170" s="2"/>
      <c r="AB170" s="2"/>
    </row>
    <row r="171" spans="1:28" ht="11.25">
      <c r="A171" s="14"/>
      <c r="D171" s="14"/>
      <c r="E171" s="14"/>
      <c r="F171" s="14"/>
      <c r="K171" s="2"/>
      <c r="W171" s="2"/>
      <c r="X171" s="2"/>
      <c r="Y171" s="2"/>
      <c r="AA171" s="2"/>
      <c r="AB171" s="2"/>
    </row>
    <row r="172" spans="1:28" ht="11.25">
      <c r="A172" s="14"/>
      <c r="D172" s="14"/>
      <c r="E172" s="14"/>
      <c r="F172" s="14"/>
      <c r="K172" s="2"/>
      <c r="W172" s="2"/>
      <c r="X172" s="2"/>
      <c r="Y172" s="2"/>
      <c r="AA172" s="2"/>
      <c r="AB172" s="2"/>
    </row>
    <row r="173" spans="1:28" ht="11.25">
      <c r="A173" s="14"/>
      <c r="D173" s="14"/>
      <c r="E173" s="14"/>
      <c r="F173" s="14"/>
      <c r="K173" s="2"/>
      <c r="W173" s="2"/>
      <c r="X173" s="2"/>
      <c r="Y173" s="2"/>
      <c r="AA173" s="2"/>
      <c r="AB173" s="2"/>
    </row>
    <row r="174" spans="1:28" ht="11.25">
      <c r="A174" s="14"/>
      <c r="D174" s="14"/>
      <c r="E174" s="14"/>
      <c r="F174" s="14"/>
      <c r="K174" s="2"/>
      <c r="W174" s="2"/>
      <c r="X174" s="2"/>
      <c r="Y174" s="2"/>
      <c r="AA174" s="2"/>
      <c r="AB174" s="2"/>
    </row>
    <row r="175" spans="1:28" ht="11.25">
      <c r="A175" s="14"/>
      <c r="D175" s="14"/>
      <c r="E175" s="14"/>
      <c r="F175" s="14"/>
      <c r="K175" s="2"/>
      <c r="W175" s="2"/>
      <c r="X175" s="2"/>
      <c r="Y175" s="2"/>
      <c r="AA175" s="2"/>
      <c r="AB175" s="2"/>
    </row>
    <row r="176" spans="1:28" ht="11.25">
      <c r="A176" s="14"/>
      <c r="D176" s="14"/>
      <c r="E176" s="14"/>
      <c r="F176" s="14"/>
      <c r="K176" s="2"/>
      <c r="W176" s="2"/>
      <c r="X176" s="2"/>
      <c r="Y176" s="2"/>
      <c r="AA176" s="2"/>
      <c r="AB176" s="2"/>
    </row>
    <row r="177" spans="1:28" ht="11.25">
      <c r="A177" s="14"/>
      <c r="D177" s="14"/>
      <c r="E177" s="14"/>
      <c r="F177" s="14"/>
      <c r="K177" s="2"/>
      <c r="W177" s="2"/>
      <c r="X177" s="2"/>
      <c r="Y177" s="2"/>
      <c r="AA177" s="2"/>
      <c r="AB177" s="2"/>
    </row>
    <row r="178" spans="1:28" ht="11.25">
      <c r="A178" s="14"/>
      <c r="D178" s="14"/>
      <c r="E178" s="14"/>
      <c r="F178" s="14"/>
      <c r="K178" s="2"/>
      <c r="W178" s="2"/>
      <c r="X178" s="2"/>
      <c r="Y178" s="2"/>
      <c r="AA178" s="2"/>
      <c r="AB178" s="2"/>
    </row>
    <row r="179" spans="1:28" ht="11.25">
      <c r="A179" s="14"/>
      <c r="D179" s="14"/>
      <c r="E179" s="14"/>
      <c r="F179" s="14"/>
      <c r="K179" s="2"/>
      <c r="W179" s="2"/>
      <c r="X179" s="2"/>
      <c r="Y179" s="2"/>
      <c r="AA179" s="2"/>
      <c r="AB179" s="2"/>
    </row>
    <row r="180" spans="1:28" ht="11.25">
      <c r="A180" s="14"/>
      <c r="D180" s="14"/>
      <c r="E180" s="14"/>
      <c r="F180" s="14"/>
      <c r="K180" s="2"/>
      <c r="W180" s="2"/>
      <c r="X180" s="2"/>
      <c r="Y180" s="2"/>
      <c r="AA180" s="2"/>
      <c r="AB180" s="2"/>
    </row>
    <row r="181" spans="1:28" ht="11.25">
      <c r="A181" s="14"/>
      <c r="D181" s="14"/>
      <c r="E181" s="14"/>
      <c r="F181" s="14"/>
      <c r="K181" s="2"/>
      <c r="W181" s="2"/>
      <c r="X181" s="2"/>
      <c r="Y181" s="2"/>
      <c r="AA181" s="2"/>
      <c r="AB181" s="2"/>
    </row>
    <row r="182" spans="1:28" ht="11.25">
      <c r="A182" s="14"/>
      <c r="D182" s="14"/>
      <c r="E182" s="14"/>
      <c r="F182" s="14"/>
      <c r="K182" s="2"/>
      <c r="W182" s="2"/>
      <c r="X182" s="2"/>
      <c r="Y182" s="2"/>
      <c r="AA182" s="2"/>
      <c r="AB182" s="2"/>
    </row>
    <row r="183" spans="1:28" ht="11.25">
      <c r="A183" s="14"/>
      <c r="D183" s="14"/>
      <c r="E183" s="14"/>
      <c r="F183" s="14"/>
      <c r="K183" s="2"/>
      <c r="W183" s="2"/>
      <c r="X183" s="2"/>
      <c r="Y183" s="2"/>
      <c r="AA183" s="2"/>
      <c r="AB183" s="2"/>
    </row>
    <row r="184" spans="1:28" ht="11.25">
      <c r="A184" s="14"/>
      <c r="D184" s="14"/>
      <c r="E184" s="14"/>
      <c r="F184" s="14"/>
      <c r="K184" s="2"/>
      <c r="W184" s="2"/>
      <c r="X184" s="2"/>
      <c r="Y184" s="2"/>
      <c r="AA184" s="2"/>
      <c r="AB184" s="2"/>
    </row>
    <row r="185" spans="1:28" ht="11.25">
      <c r="A185" s="14"/>
      <c r="D185" s="14"/>
      <c r="E185" s="14"/>
      <c r="F185" s="14"/>
      <c r="K185" s="2"/>
      <c r="W185" s="2"/>
      <c r="X185" s="2"/>
      <c r="Y185" s="2"/>
      <c r="AA185" s="2"/>
      <c r="AB185" s="2"/>
    </row>
    <row r="186" spans="1:28" ht="11.25">
      <c r="A186" s="14"/>
      <c r="D186" s="14"/>
      <c r="E186" s="14"/>
      <c r="F186" s="14"/>
      <c r="K186" s="2"/>
      <c r="W186" s="2"/>
      <c r="X186" s="2"/>
      <c r="Y186" s="2"/>
      <c r="AA186" s="2"/>
      <c r="AB186" s="2"/>
    </row>
    <row r="187" spans="1:28" ht="11.25">
      <c r="A187" s="14"/>
      <c r="D187" s="14"/>
      <c r="E187" s="14"/>
      <c r="F187" s="14"/>
      <c r="K187" s="2"/>
      <c r="W187" s="2"/>
      <c r="X187" s="2"/>
      <c r="Y187" s="2"/>
      <c r="AA187" s="2"/>
      <c r="AB187" s="2"/>
    </row>
    <row r="188" spans="1:28" ht="11.25">
      <c r="A188" s="14"/>
      <c r="D188" s="14"/>
      <c r="E188" s="14"/>
      <c r="F188" s="14"/>
      <c r="K188" s="2"/>
      <c r="W188" s="2"/>
      <c r="X188" s="2"/>
      <c r="Y188" s="2"/>
      <c r="AA188" s="2"/>
      <c r="AB188" s="2"/>
    </row>
    <row r="189" spans="1:28" ht="11.25">
      <c r="A189" s="14"/>
      <c r="D189" s="14"/>
      <c r="E189" s="14"/>
      <c r="F189" s="14"/>
      <c r="K189" s="2"/>
      <c r="W189" s="2"/>
      <c r="X189" s="2"/>
      <c r="Y189" s="2"/>
      <c r="AA189" s="2"/>
      <c r="AB189" s="2"/>
    </row>
    <row r="190" spans="1:28" ht="11.25">
      <c r="A190" s="14"/>
      <c r="D190" s="14"/>
      <c r="E190" s="14"/>
      <c r="F190" s="14"/>
      <c r="K190" s="2"/>
      <c r="W190" s="2"/>
      <c r="X190" s="2"/>
      <c r="Y190" s="2"/>
      <c r="AA190" s="2"/>
      <c r="AB190" s="2"/>
    </row>
    <row r="191" spans="1:28" ht="11.25">
      <c r="A191" s="14"/>
      <c r="D191" s="14"/>
      <c r="E191" s="14"/>
      <c r="F191" s="14"/>
      <c r="K191" s="2"/>
      <c r="W191" s="2"/>
      <c r="X191" s="2"/>
      <c r="Y191" s="2"/>
      <c r="AA191" s="2"/>
      <c r="AB191" s="2"/>
    </row>
    <row r="192" spans="1:28" ht="11.25">
      <c r="A192" s="14"/>
      <c r="D192" s="14"/>
      <c r="E192" s="14"/>
      <c r="F192" s="14"/>
      <c r="K192" s="2"/>
      <c r="W192" s="2"/>
      <c r="X192" s="2"/>
      <c r="Y192" s="2"/>
      <c r="AA192" s="2"/>
      <c r="AB192" s="2"/>
    </row>
    <row r="193" spans="1:28" ht="11.25">
      <c r="A193" s="14"/>
      <c r="D193" s="14"/>
      <c r="E193" s="14"/>
      <c r="F193" s="14"/>
      <c r="K193" s="2"/>
      <c r="W193" s="2"/>
      <c r="X193" s="2"/>
      <c r="Y193" s="2"/>
      <c r="AA193" s="2"/>
      <c r="AB193" s="2"/>
    </row>
    <row r="194" spans="1:28" ht="11.25">
      <c r="A194" s="14"/>
      <c r="D194" s="14"/>
      <c r="E194" s="14"/>
      <c r="F194" s="14"/>
      <c r="K194" s="2"/>
      <c r="W194" s="2"/>
      <c r="X194" s="2"/>
      <c r="Y194" s="2"/>
      <c r="AA194" s="2"/>
      <c r="AB194" s="2"/>
    </row>
    <row r="195" spans="1:28" ht="11.25">
      <c r="A195" s="14"/>
      <c r="D195" s="14"/>
      <c r="E195" s="14"/>
      <c r="F195" s="14"/>
      <c r="K195" s="2"/>
      <c r="W195" s="2"/>
      <c r="X195" s="2"/>
      <c r="Y195" s="2"/>
      <c r="AA195" s="2"/>
      <c r="AB195" s="2"/>
    </row>
    <row r="196" spans="1:28" ht="11.25">
      <c r="A196" s="14"/>
      <c r="D196" s="14"/>
      <c r="E196" s="14"/>
      <c r="F196" s="14"/>
      <c r="K196" s="2"/>
      <c r="W196" s="2"/>
      <c r="X196" s="2"/>
      <c r="Y196" s="2"/>
      <c r="AA196" s="2"/>
      <c r="AB196" s="2"/>
    </row>
    <row r="197" spans="1:28" ht="11.25">
      <c r="A197" s="14"/>
      <c r="D197" s="14"/>
      <c r="E197" s="14"/>
      <c r="F197" s="14"/>
      <c r="K197" s="2"/>
      <c r="W197" s="2"/>
      <c r="X197" s="2"/>
      <c r="Y197" s="2"/>
      <c r="AA197" s="2"/>
      <c r="AB197" s="2"/>
    </row>
    <row r="198" spans="1:28" ht="11.25">
      <c r="A198" s="14"/>
      <c r="D198" s="14"/>
      <c r="E198" s="14"/>
      <c r="F198" s="14"/>
      <c r="K198" s="2"/>
      <c r="W198" s="2"/>
      <c r="X198" s="2"/>
      <c r="Y198" s="2"/>
      <c r="AA198" s="2"/>
      <c r="AB198" s="2"/>
    </row>
    <row r="199" spans="1:28" ht="11.25">
      <c r="A199" s="14"/>
      <c r="D199" s="14"/>
      <c r="E199" s="14"/>
      <c r="F199" s="14"/>
      <c r="K199" s="2"/>
      <c r="W199" s="2"/>
      <c r="X199" s="2"/>
      <c r="Y199" s="2"/>
      <c r="AA199" s="2"/>
      <c r="AB199" s="2"/>
    </row>
    <row r="200" spans="1:28" ht="11.25">
      <c r="A200" s="14"/>
      <c r="D200" s="14"/>
      <c r="E200" s="14"/>
      <c r="F200" s="14"/>
      <c r="K200" s="2"/>
      <c r="W200" s="2"/>
      <c r="X200" s="2"/>
      <c r="Y200" s="2"/>
      <c r="AA200" s="2"/>
      <c r="AB200" s="2"/>
    </row>
    <row r="201" spans="1:28" ht="11.25">
      <c r="A201" s="14"/>
      <c r="D201" s="14"/>
      <c r="E201" s="14"/>
      <c r="F201" s="14"/>
      <c r="K201" s="2"/>
      <c r="W201" s="2"/>
      <c r="X201" s="2"/>
      <c r="Y201" s="2"/>
      <c r="AA201" s="2"/>
      <c r="AB201" s="2"/>
    </row>
    <row r="202" spans="1:28" ht="11.25">
      <c r="A202" s="14"/>
      <c r="D202" s="14"/>
      <c r="E202" s="14"/>
      <c r="F202" s="14"/>
      <c r="K202" s="2"/>
      <c r="W202" s="2"/>
      <c r="X202" s="2"/>
      <c r="Y202" s="2"/>
      <c r="AA202" s="2"/>
      <c r="AB202" s="2"/>
    </row>
    <row r="203" spans="1:28" ht="11.25">
      <c r="A203" s="14"/>
      <c r="D203" s="14"/>
      <c r="E203" s="14"/>
      <c r="F203" s="14"/>
      <c r="K203" s="2"/>
      <c r="W203" s="2"/>
      <c r="X203" s="2"/>
      <c r="Y203" s="2"/>
      <c r="AA203" s="2"/>
      <c r="AB203" s="2"/>
    </row>
    <row r="204" spans="1:28" ht="11.25">
      <c r="A204" s="14"/>
      <c r="D204" s="14"/>
      <c r="E204" s="14"/>
      <c r="F204" s="14"/>
      <c r="K204" s="2"/>
      <c r="W204" s="2"/>
      <c r="X204" s="2"/>
      <c r="Y204" s="2"/>
      <c r="AA204" s="2"/>
      <c r="AB204" s="2"/>
    </row>
    <row r="205" spans="1:28" ht="11.25">
      <c r="A205" s="14"/>
      <c r="D205" s="14"/>
      <c r="E205" s="14"/>
      <c r="F205" s="14"/>
      <c r="K205" s="2"/>
      <c r="W205" s="2"/>
      <c r="X205" s="2"/>
      <c r="Y205" s="2"/>
      <c r="AA205" s="2"/>
      <c r="AB205" s="2"/>
    </row>
    <row r="206" spans="1:28" ht="11.25">
      <c r="A206" s="14"/>
      <c r="D206" s="14"/>
      <c r="E206" s="14"/>
      <c r="F206" s="14"/>
      <c r="K206" s="2"/>
      <c r="W206" s="2"/>
      <c r="X206" s="2"/>
      <c r="Y206" s="2"/>
      <c r="AA206" s="2"/>
      <c r="AB206" s="2"/>
    </row>
    <row r="207" spans="1:28" ht="11.25">
      <c r="A207" s="14"/>
      <c r="D207" s="14"/>
      <c r="E207" s="14"/>
      <c r="F207" s="14"/>
      <c r="K207" s="2"/>
      <c r="W207" s="2"/>
      <c r="X207" s="2"/>
      <c r="Y207" s="2"/>
      <c r="AA207" s="2"/>
      <c r="AB207" s="2"/>
    </row>
    <row r="208" spans="1:28" ht="11.25">
      <c r="A208" s="14"/>
      <c r="D208" s="14"/>
      <c r="E208" s="14"/>
      <c r="F208" s="14"/>
      <c r="K208" s="2"/>
      <c r="W208" s="2"/>
      <c r="X208" s="2"/>
      <c r="Y208" s="2"/>
      <c r="AA208" s="2"/>
      <c r="AB208" s="2"/>
    </row>
    <row r="209" spans="1:28" ht="11.25">
      <c r="A209" s="14"/>
      <c r="D209" s="14"/>
      <c r="E209" s="14"/>
      <c r="F209" s="14"/>
      <c r="K209" s="2"/>
      <c r="W209" s="2"/>
      <c r="X209" s="2"/>
      <c r="Y209" s="2"/>
      <c r="AA209" s="2"/>
      <c r="AB209" s="2"/>
    </row>
    <row r="210" spans="1:28" ht="11.25">
      <c r="A210" s="14"/>
      <c r="D210" s="14"/>
      <c r="E210" s="14"/>
      <c r="F210" s="14"/>
      <c r="K210" s="2"/>
      <c r="W210" s="2"/>
      <c r="X210" s="2"/>
      <c r="Y210" s="2"/>
      <c r="AA210" s="2"/>
      <c r="AB210" s="2"/>
    </row>
    <row r="211" spans="1:28" ht="11.25">
      <c r="A211" s="14"/>
      <c r="D211" s="14"/>
      <c r="E211" s="14"/>
      <c r="F211" s="14"/>
      <c r="K211" s="2"/>
      <c r="W211" s="2"/>
      <c r="X211" s="2"/>
      <c r="Y211" s="2"/>
      <c r="AA211" s="2"/>
      <c r="AB211" s="2"/>
    </row>
    <row r="212" spans="1:28" ht="11.25">
      <c r="A212" s="14"/>
      <c r="D212" s="14"/>
      <c r="E212" s="14"/>
      <c r="F212" s="14"/>
      <c r="K212" s="2"/>
      <c r="W212" s="2"/>
      <c r="X212" s="2"/>
      <c r="Y212" s="2"/>
      <c r="AA212" s="2"/>
      <c r="AB212" s="2"/>
    </row>
    <row r="213" spans="1:28" ht="11.25">
      <c r="A213" s="14"/>
      <c r="D213" s="14"/>
      <c r="E213" s="14"/>
      <c r="F213" s="14"/>
      <c r="K213" s="2"/>
      <c r="W213" s="2"/>
      <c r="X213" s="2"/>
      <c r="Y213" s="2"/>
      <c r="AA213" s="2"/>
      <c r="AB213" s="2"/>
    </row>
    <row r="214" spans="1:28" ht="11.25">
      <c r="A214" s="14"/>
      <c r="D214" s="14"/>
      <c r="E214" s="14"/>
      <c r="F214" s="14"/>
      <c r="K214" s="2"/>
      <c r="W214" s="2"/>
      <c r="X214" s="2"/>
      <c r="Y214" s="2"/>
      <c r="AA214" s="2"/>
      <c r="AB214" s="2"/>
    </row>
    <row r="215" spans="1:28" ht="11.25">
      <c r="A215" s="14"/>
      <c r="D215" s="14"/>
      <c r="E215" s="14"/>
      <c r="F215" s="14"/>
      <c r="K215" s="2"/>
      <c r="W215" s="2"/>
      <c r="X215" s="2"/>
      <c r="Y215" s="2"/>
      <c r="AA215" s="2"/>
      <c r="AB215" s="2"/>
    </row>
    <row r="216" spans="1:28" ht="11.25">
      <c r="A216" s="14"/>
      <c r="D216" s="14"/>
      <c r="E216" s="14"/>
      <c r="F216" s="14"/>
      <c r="K216" s="2"/>
      <c r="W216" s="2"/>
      <c r="X216" s="2"/>
      <c r="Y216" s="2"/>
      <c r="AA216" s="2"/>
      <c r="AB216" s="2"/>
    </row>
    <row r="217" spans="1:28" ht="11.25">
      <c r="A217" s="14"/>
      <c r="D217" s="14"/>
      <c r="E217" s="14"/>
      <c r="F217" s="14"/>
      <c r="K217" s="2"/>
      <c r="W217" s="2"/>
      <c r="X217" s="2"/>
      <c r="Y217" s="2"/>
      <c r="AA217" s="2"/>
      <c r="AB217" s="2"/>
    </row>
    <row r="218" spans="1:28" ht="11.25">
      <c r="A218" s="14"/>
      <c r="D218" s="14"/>
      <c r="E218" s="14"/>
      <c r="F218" s="14"/>
      <c r="K218" s="2"/>
      <c r="W218" s="2"/>
      <c r="X218" s="2"/>
      <c r="Y218" s="2"/>
      <c r="AA218" s="2"/>
      <c r="AB218" s="2"/>
    </row>
    <row r="219" spans="1:28" ht="11.25">
      <c r="A219" s="14"/>
      <c r="D219" s="14"/>
      <c r="E219" s="14"/>
      <c r="F219" s="14"/>
      <c r="K219" s="2"/>
      <c r="W219" s="2"/>
      <c r="X219" s="2"/>
      <c r="Y219" s="2"/>
      <c r="AA219" s="2"/>
      <c r="AB219" s="2"/>
    </row>
    <row r="220" spans="1:28" ht="11.25">
      <c r="A220" s="14"/>
      <c r="D220" s="14"/>
      <c r="E220" s="14"/>
      <c r="F220" s="14"/>
      <c r="K220" s="2"/>
      <c r="W220" s="2"/>
      <c r="X220" s="2"/>
      <c r="Y220" s="2"/>
      <c r="AA220" s="2"/>
      <c r="AB220" s="2"/>
    </row>
    <row r="221" spans="1:28" ht="11.25">
      <c r="A221" s="14"/>
      <c r="D221" s="14"/>
      <c r="E221" s="14"/>
      <c r="F221" s="14"/>
      <c r="K221" s="2"/>
      <c r="W221" s="2"/>
      <c r="X221" s="2"/>
      <c r="Y221" s="2"/>
      <c r="AA221" s="2"/>
      <c r="AB221" s="2"/>
    </row>
    <row r="222" spans="1:28" ht="11.25">
      <c r="A222" s="14"/>
      <c r="D222" s="14"/>
      <c r="E222" s="14"/>
      <c r="F222" s="14"/>
      <c r="K222" s="2"/>
      <c r="W222" s="2"/>
      <c r="X222" s="2"/>
      <c r="Y222" s="2"/>
      <c r="AA222" s="2"/>
      <c r="AB222" s="2"/>
    </row>
    <row r="223" spans="1:28" ht="11.25">
      <c r="A223" s="14"/>
      <c r="D223" s="14"/>
      <c r="E223" s="14"/>
      <c r="F223" s="14"/>
      <c r="K223" s="2"/>
      <c r="W223" s="2"/>
      <c r="X223" s="2"/>
      <c r="Y223" s="2"/>
      <c r="AA223" s="2"/>
      <c r="AB223" s="2"/>
    </row>
    <row r="224" spans="1:28" ht="11.25">
      <c r="A224" s="14"/>
      <c r="D224" s="14"/>
      <c r="E224" s="14"/>
      <c r="F224" s="14"/>
      <c r="K224" s="2"/>
      <c r="W224" s="2"/>
      <c r="X224" s="2"/>
      <c r="Y224" s="2"/>
      <c r="AA224" s="2"/>
      <c r="AB224" s="2"/>
    </row>
    <row r="225" spans="1:28" ht="11.25">
      <c r="A225" s="14"/>
      <c r="D225" s="14"/>
      <c r="E225" s="14"/>
      <c r="F225" s="14"/>
      <c r="K225" s="2"/>
      <c r="W225" s="2"/>
      <c r="X225" s="2"/>
      <c r="Y225" s="2"/>
      <c r="AA225" s="2"/>
      <c r="AB225" s="2"/>
    </row>
    <row r="226" spans="1:28" ht="11.25">
      <c r="A226" s="14"/>
      <c r="D226" s="14"/>
      <c r="E226" s="14"/>
      <c r="F226" s="14"/>
      <c r="K226" s="2"/>
      <c r="W226" s="2"/>
      <c r="X226" s="2"/>
      <c r="Y226" s="2"/>
      <c r="AA226" s="2"/>
      <c r="AB226" s="2"/>
    </row>
    <row r="227" spans="1:28" ht="11.25">
      <c r="A227" s="14"/>
      <c r="D227" s="14"/>
      <c r="E227" s="14"/>
      <c r="F227" s="14"/>
      <c r="K227" s="2"/>
      <c r="W227" s="2"/>
      <c r="X227" s="2"/>
      <c r="Y227" s="2"/>
      <c r="AA227" s="2"/>
      <c r="AB227" s="2"/>
    </row>
    <row r="228" spans="1:28" ht="11.25">
      <c r="A228" s="14"/>
      <c r="D228" s="14"/>
      <c r="E228" s="14"/>
      <c r="F228" s="14"/>
      <c r="K228" s="2"/>
      <c r="W228" s="2"/>
      <c r="X228" s="2"/>
      <c r="Y228" s="2"/>
      <c r="AA228" s="2"/>
      <c r="AB228" s="2"/>
    </row>
    <row r="229" spans="1:28" ht="11.25">
      <c r="A229" s="14"/>
      <c r="D229" s="14"/>
      <c r="E229" s="14"/>
      <c r="F229" s="14"/>
      <c r="K229" s="2"/>
      <c r="W229" s="2"/>
      <c r="X229" s="2"/>
      <c r="Y229" s="2"/>
      <c r="AA229" s="2"/>
      <c r="AB229" s="2"/>
    </row>
    <row r="230" spans="1:28" ht="11.25">
      <c r="A230" s="14"/>
      <c r="D230" s="14"/>
      <c r="E230" s="14"/>
      <c r="F230" s="14"/>
      <c r="K230" s="2"/>
      <c r="W230" s="2"/>
      <c r="X230" s="2"/>
      <c r="Y230" s="2"/>
      <c r="AA230" s="2"/>
      <c r="AB230" s="2"/>
    </row>
    <row r="231" spans="1:28" ht="11.25">
      <c r="A231" s="14"/>
      <c r="D231" s="14"/>
      <c r="E231" s="14"/>
      <c r="F231" s="14"/>
      <c r="K231" s="2"/>
      <c r="W231" s="2"/>
      <c r="X231" s="2"/>
      <c r="Y231" s="2"/>
      <c r="AA231" s="2"/>
      <c r="AB231" s="2"/>
    </row>
    <row r="232" spans="1:28" ht="11.25">
      <c r="A232" s="14"/>
      <c r="D232" s="14"/>
      <c r="E232" s="14"/>
      <c r="F232" s="14"/>
      <c r="K232" s="2"/>
      <c r="W232" s="2"/>
      <c r="X232" s="2"/>
      <c r="Y232" s="2"/>
      <c r="AA232" s="2"/>
      <c r="AB232" s="2"/>
    </row>
    <row r="233" spans="1:28" ht="11.25">
      <c r="A233" s="14"/>
      <c r="D233" s="14"/>
      <c r="E233" s="14"/>
      <c r="F233" s="14"/>
      <c r="K233" s="2"/>
      <c r="W233" s="2"/>
      <c r="X233" s="2"/>
      <c r="Y233" s="2"/>
      <c r="AA233" s="2"/>
      <c r="AB233" s="2"/>
    </row>
    <row r="234" spans="1:28" ht="11.25">
      <c r="A234" s="14"/>
      <c r="D234" s="14"/>
      <c r="E234" s="14"/>
      <c r="F234" s="14"/>
      <c r="K234" s="2"/>
      <c r="W234" s="2"/>
      <c r="X234" s="2"/>
      <c r="Y234" s="2"/>
      <c r="AA234" s="2"/>
      <c r="AB234" s="2"/>
    </row>
    <row r="235" spans="1:28" ht="11.25">
      <c r="A235" s="14"/>
      <c r="D235" s="14"/>
      <c r="E235" s="14"/>
      <c r="F235" s="14"/>
      <c r="K235" s="2"/>
      <c r="W235" s="2"/>
      <c r="X235" s="2"/>
      <c r="Y235" s="2"/>
      <c r="AA235" s="2"/>
      <c r="AB235" s="2"/>
    </row>
    <row r="236" spans="1:28" ht="11.25">
      <c r="A236" s="14"/>
      <c r="D236" s="14"/>
      <c r="E236" s="14"/>
      <c r="F236" s="14"/>
      <c r="K236" s="2"/>
      <c r="W236" s="2"/>
      <c r="X236" s="2"/>
      <c r="Y236" s="2"/>
      <c r="AA236" s="2"/>
      <c r="AB236" s="2"/>
    </row>
    <row r="237" spans="1:28" ht="11.25">
      <c r="A237" s="14"/>
      <c r="D237" s="14"/>
      <c r="E237" s="14"/>
      <c r="F237" s="14"/>
      <c r="K237" s="2"/>
      <c r="W237" s="2"/>
      <c r="X237" s="2"/>
      <c r="Y237" s="2"/>
      <c r="AA237" s="2"/>
      <c r="AB237" s="2"/>
    </row>
    <row r="238" spans="1:28" ht="11.25">
      <c r="A238" s="14"/>
      <c r="D238" s="14"/>
      <c r="E238" s="14"/>
      <c r="F238" s="14"/>
      <c r="K238" s="2"/>
      <c r="W238" s="2"/>
      <c r="X238" s="2"/>
      <c r="Y238" s="2"/>
      <c r="AA238" s="2"/>
      <c r="AB238" s="2"/>
    </row>
    <row r="239" spans="1:28" ht="11.25">
      <c r="A239" s="14"/>
      <c r="D239" s="14"/>
      <c r="E239" s="14"/>
      <c r="F239" s="14"/>
      <c r="K239" s="2"/>
      <c r="W239" s="2"/>
      <c r="X239" s="2"/>
      <c r="Y239" s="2"/>
      <c r="AA239" s="2"/>
      <c r="AB239" s="2"/>
    </row>
    <row r="240" spans="1:28" ht="11.25">
      <c r="A240" s="14"/>
      <c r="D240" s="14"/>
      <c r="E240" s="14"/>
      <c r="F240" s="14"/>
      <c r="K240" s="2"/>
      <c r="W240" s="2"/>
      <c r="X240" s="2"/>
      <c r="Y240" s="2"/>
      <c r="AA240" s="2"/>
      <c r="AB240" s="2"/>
    </row>
    <row r="241" spans="1:28" ht="11.25">
      <c r="A241" s="14"/>
      <c r="D241" s="14"/>
      <c r="E241" s="14"/>
      <c r="F241" s="14"/>
      <c r="K241" s="2"/>
      <c r="W241" s="2"/>
      <c r="X241" s="2"/>
      <c r="Y241" s="2"/>
      <c r="AA241" s="2"/>
      <c r="AB241" s="2"/>
    </row>
    <row r="242" spans="1:28" ht="11.25">
      <c r="A242" s="14"/>
      <c r="D242" s="14"/>
      <c r="E242" s="14"/>
      <c r="F242" s="14"/>
      <c r="K242" s="2"/>
      <c r="W242" s="2"/>
      <c r="X242" s="2"/>
      <c r="Y242" s="2"/>
      <c r="AA242" s="2"/>
      <c r="AB242" s="2"/>
    </row>
    <row r="243" spans="1:28" ht="11.25">
      <c r="A243" s="14"/>
      <c r="D243" s="14"/>
      <c r="E243" s="14"/>
      <c r="F243" s="14"/>
      <c r="K243" s="2"/>
      <c r="W243" s="2"/>
      <c r="X243" s="2"/>
      <c r="Y243" s="2"/>
      <c r="AA243" s="2"/>
      <c r="AB243" s="2"/>
    </row>
    <row r="244" spans="1:28" ht="11.25">
      <c r="A244" s="14"/>
      <c r="D244" s="14"/>
      <c r="E244" s="14"/>
      <c r="F244" s="14"/>
      <c r="K244" s="2"/>
      <c r="W244" s="2"/>
      <c r="X244" s="2"/>
      <c r="Y244" s="2"/>
      <c r="AA244" s="2"/>
      <c r="AB244" s="2"/>
    </row>
    <row r="245" spans="1:28" ht="11.25">
      <c r="A245" s="14"/>
      <c r="D245" s="14"/>
      <c r="E245" s="14"/>
      <c r="F245" s="14"/>
      <c r="K245" s="2"/>
      <c r="W245" s="2"/>
      <c r="X245" s="2"/>
      <c r="Y245" s="2"/>
      <c r="AA245" s="2"/>
      <c r="AB245" s="2"/>
    </row>
    <row r="246" spans="1:28" ht="11.25">
      <c r="A246" s="14"/>
      <c r="D246" s="14"/>
      <c r="E246" s="14"/>
      <c r="F246" s="14"/>
      <c r="K246" s="2"/>
      <c r="W246" s="2"/>
      <c r="X246" s="2"/>
      <c r="Y246" s="2"/>
      <c r="AA246" s="2"/>
      <c r="AB246" s="2"/>
    </row>
    <row r="247" spans="1:28" ht="11.25">
      <c r="A247" s="14"/>
      <c r="D247" s="14"/>
      <c r="E247" s="14"/>
      <c r="F247" s="14"/>
      <c r="K247" s="2"/>
      <c r="W247" s="2"/>
      <c r="X247" s="2"/>
      <c r="Y247" s="2"/>
      <c r="AA247" s="2"/>
      <c r="AB247" s="2"/>
    </row>
    <row r="248" spans="1:28" ht="11.25">
      <c r="A248" s="14"/>
      <c r="D248" s="14"/>
      <c r="E248" s="14"/>
      <c r="F248" s="14"/>
      <c r="K248" s="2"/>
      <c r="W248" s="2"/>
      <c r="X248" s="2"/>
      <c r="Y248" s="2"/>
      <c r="AA248" s="2"/>
      <c r="AB248" s="2"/>
    </row>
    <row r="249" spans="1:28" ht="11.25">
      <c r="A249" s="14"/>
      <c r="D249" s="14"/>
      <c r="E249" s="14"/>
      <c r="F249" s="14"/>
      <c r="K249" s="2"/>
      <c r="W249" s="2"/>
      <c r="X249" s="2"/>
      <c r="Y249" s="2"/>
      <c r="AA249" s="2"/>
      <c r="AB249" s="2"/>
    </row>
    <row r="250" spans="1:28" ht="11.25">
      <c r="A250" s="14"/>
      <c r="D250" s="14"/>
      <c r="E250" s="14"/>
      <c r="F250" s="14"/>
      <c r="K250" s="2"/>
      <c r="W250" s="2"/>
      <c r="X250" s="2"/>
      <c r="Y250" s="2"/>
      <c r="AA250" s="2"/>
      <c r="AB250" s="2"/>
    </row>
    <row r="251" spans="1:28" ht="11.25">
      <c r="A251" s="14"/>
      <c r="D251" s="14"/>
      <c r="E251" s="14"/>
      <c r="F251" s="14"/>
      <c r="K251" s="2"/>
      <c r="W251" s="2"/>
      <c r="X251" s="2"/>
      <c r="Y251" s="2"/>
      <c r="AA251" s="2"/>
      <c r="AB251" s="2"/>
    </row>
    <row r="252" spans="1:28" ht="11.25">
      <c r="A252" s="14"/>
      <c r="D252" s="14"/>
      <c r="E252" s="14"/>
      <c r="F252" s="14"/>
      <c r="K252" s="2"/>
      <c r="W252" s="2"/>
      <c r="X252" s="2"/>
      <c r="Y252" s="2"/>
      <c r="AA252" s="2"/>
      <c r="AB252" s="2"/>
    </row>
    <row r="253" spans="1:28" ht="11.25">
      <c r="A253" s="14"/>
      <c r="D253" s="14"/>
      <c r="E253" s="14"/>
      <c r="F253" s="14"/>
      <c r="K253" s="2"/>
      <c r="W253" s="2"/>
      <c r="X253" s="2"/>
      <c r="Y253" s="2"/>
      <c r="AA253" s="2"/>
      <c r="AB253" s="2"/>
    </row>
    <row r="254" spans="1:28" ht="11.25">
      <c r="A254" s="14"/>
      <c r="D254" s="14"/>
      <c r="E254" s="14"/>
      <c r="F254" s="14"/>
      <c r="K254" s="2"/>
      <c r="W254" s="2"/>
      <c r="X254" s="2"/>
      <c r="Y254" s="2"/>
      <c r="AA254" s="2"/>
      <c r="AB254" s="2"/>
    </row>
    <row r="255" spans="1:28" ht="11.25">
      <c r="A255" s="14"/>
      <c r="D255" s="14"/>
      <c r="E255" s="14"/>
      <c r="F255" s="14"/>
      <c r="K255" s="2"/>
      <c r="W255" s="2"/>
      <c r="X255" s="2"/>
      <c r="Y255" s="2"/>
      <c r="AA255" s="2"/>
      <c r="AB255" s="2"/>
    </row>
    <row r="256" spans="1:28" ht="11.25">
      <c r="A256" s="14"/>
      <c r="D256" s="14"/>
      <c r="E256" s="14"/>
      <c r="F256" s="14"/>
      <c r="K256" s="2"/>
      <c r="W256" s="2"/>
      <c r="X256" s="2"/>
      <c r="Y256" s="2"/>
      <c r="AA256" s="2"/>
      <c r="AB256" s="2"/>
    </row>
    <row r="257" spans="1:28" ht="11.25">
      <c r="A257" s="14"/>
      <c r="D257" s="14"/>
      <c r="E257" s="14"/>
      <c r="F257" s="14"/>
      <c r="K257" s="2"/>
      <c r="W257" s="2"/>
      <c r="X257" s="2"/>
      <c r="Y257" s="2"/>
      <c r="AA257" s="2"/>
      <c r="AB257" s="2"/>
    </row>
    <row r="258" spans="1:28" ht="11.25">
      <c r="A258" s="14"/>
      <c r="D258" s="14"/>
      <c r="E258" s="14"/>
      <c r="F258" s="14"/>
      <c r="K258" s="2"/>
      <c r="W258" s="2"/>
      <c r="X258" s="2"/>
      <c r="Y258" s="2"/>
      <c r="AA258" s="2"/>
      <c r="AB258" s="2"/>
    </row>
    <row r="259" spans="1:28" ht="11.25">
      <c r="A259" s="14"/>
      <c r="D259" s="14"/>
      <c r="E259" s="14"/>
      <c r="F259" s="14"/>
      <c r="K259" s="2"/>
      <c r="W259" s="2"/>
      <c r="X259" s="2"/>
      <c r="Y259" s="2"/>
      <c r="AA259" s="2"/>
      <c r="AB259" s="2"/>
    </row>
    <row r="260" spans="1:28" ht="11.25">
      <c r="A260" s="14"/>
      <c r="D260" s="14"/>
      <c r="E260" s="14"/>
      <c r="F260" s="14"/>
      <c r="K260" s="2"/>
      <c r="W260" s="2"/>
      <c r="X260" s="2"/>
      <c r="Y260" s="2"/>
      <c r="AA260" s="2"/>
      <c r="AB260" s="2"/>
    </row>
    <row r="261" spans="1:28" ht="11.25">
      <c r="A261" s="14"/>
      <c r="D261" s="14"/>
      <c r="E261" s="14"/>
      <c r="F261" s="14"/>
      <c r="K261" s="2"/>
      <c r="W261" s="2"/>
      <c r="X261" s="2"/>
      <c r="Y261" s="2"/>
      <c r="AA261" s="2"/>
      <c r="AB261" s="2"/>
    </row>
    <row r="262" spans="1:28" ht="11.25">
      <c r="A262" s="14"/>
      <c r="D262" s="14"/>
      <c r="E262" s="14"/>
      <c r="F262" s="14"/>
      <c r="K262" s="2"/>
      <c r="W262" s="2"/>
      <c r="X262" s="2"/>
      <c r="Y262" s="2"/>
      <c r="AA262" s="2"/>
      <c r="AB262" s="2"/>
    </row>
    <row r="263" spans="1:28" ht="11.25">
      <c r="A263" s="14"/>
      <c r="D263" s="14"/>
      <c r="E263" s="14"/>
      <c r="F263" s="14"/>
      <c r="K263" s="2"/>
      <c r="W263" s="2"/>
      <c r="X263" s="2"/>
      <c r="Y263" s="2"/>
      <c r="AA263" s="2"/>
      <c r="AB263" s="2"/>
    </row>
    <row r="264" spans="1:28" ht="11.25">
      <c r="A264" s="14"/>
      <c r="D264" s="14"/>
      <c r="E264" s="14"/>
      <c r="F264" s="14"/>
      <c r="K264" s="2"/>
      <c r="W264" s="2"/>
      <c r="X264" s="2"/>
      <c r="Y264" s="2"/>
      <c r="AA264" s="2"/>
      <c r="AB264" s="2"/>
    </row>
    <row r="265" spans="1:28" ht="11.25">
      <c r="A265" s="14"/>
      <c r="D265" s="14"/>
      <c r="E265" s="14"/>
      <c r="F265" s="14"/>
      <c r="K265" s="2"/>
      <c r="W265" s="2"/>
      <c r="X265" s="2"/>
      <c r="Y265" s="2"/>
      <c r="AA265" s="2"/>
      <c r="AB265" s="2"/>
    </row>
    <row r="266" spans="1:28" ht="11.25">
      <c r="A266" s="14"/>
      <c r="D266" s="14"/>
      <c r="E266" s="14"/>
      <c r="F266" s="14"/>
      <c r="K266" s="2"/>
      <c r="W266" s="2"/>
      <c r="X266" s="2"/>
      <c r="Y266" s="2"/>
      <c r="AA266" s="2"/>
      <c r="AB266" s="2"/>
    </row>
    <row r="267" spans="1:28" ht="11.25">
      <c r="A267" s="14"/>
      <c r="D267" s="14"/>
      <c r="E267" s="14"/>
      <c r="F267" s="14"/>
      <c r="K267" s="2"/>
      <c r="W267" s="2"/>
      <c r="X267" s="2"/>
      <c r="Y267" s="2"/>
      <c r="AA267" s="2"/>
      <c r="AB267" s="2"/>
    </row>
    <row r="268" spans="1:28" ht="11.25">
      <c r="A268" s="14"/>
      <c r="D268" s="14"/>
      <c r="E268" s="14"/>
      <c r="F268" s="14"/>
      <c r="K268" s="2"/>
      <c r="W268" s="2"/>
      <c r="X268" s="2"/>
      <c r="Y268" s="2"/>
      <c r="AA268" s="2"/>
      <c r="AB268" s="2"/>
    </row>
    <row r="269" spans="1:28" ht="11.25">
      <c r="A269" s="14"/>
      <c r="D269" s="14"/>
      <c r="E269" s="14"/>
      <c r="F269" s="14"/>
      <c r="K269" s="2"/>
      <c r="W269" s="2"/>
      <c r="X269" s="2"/>
      <c r="Y269" s="2"/>
      <c r="AA269" s="2"/>
      <c r="AB269" s="2"/>
    </row>
    <row r="270" spans="1:28" ht="11.25">
      <c r="A270" s="14"/>
      <c r="D270" s="14"/>
      <c r="E270" s="14"/>
      <c r="F270" s="14"/>
      <c r="K270" s="2"/>
      <c r="W270" s="2"/>
      <c r="X270" s="2"/>
      <c r="Y270" s="2"/>
      <c r="AA270" s="2"/>
      <c r="AB270" s="2"/>
    </row>
    <row r="271" spans="1:28" ht="11.25">
      <c r="A271" s="14"/>
      <c r="D271" s="14"/>
      <c r="E271" s="14"/>
      <c r="F271" s="14"/>
      <c r="K271" s="2"/>
      <c r="W271" s="2"/>
      <c r="X271" s="2"/>
      <c r="Y271" s="2"/>
      <c r="AA271" s="2"/>
      <c r="AB271" s="2"/>
    </row>
    <row r="272" spans="1:28" ht="11.25">
      <c r="A272" s="14"/>
      <c r="D272" s="14"/>
      <c r="E272" s="14"/>
      <c r="F272" s="14"/>
      <c r="K272" s="2"/>
      <c r="W272" s="2"/>
      <c r="X272" s="2"/>
      <c r="Y272" s="2"/>
      <c r="AA272" s="2"/>
      <c r="AB272" s="2"/>
    </row>
    <row r="273" spans="1:28" ht="11.25">
      <c r="A273" s="14"/>
      <c r="D273" s="14"/>
      <c r="E273" s="14"/>
      <c r="F273" s="14"/>
      <c r="K273" s="2"/>
      <c r="W273" s="2"/>
      <c r="X273" s="2"/>
      <c r="Y273" s="2"/>
      <c r="AA273" s="2"/>
      <c r="AB273" s="2"/>
    </row>
    <row r="274" spans="1:28" ht="11.25">
      <c r="A274" s="14"/>
      <c r="D274" s="14"/>
      <c r="E274" s="14"/>
      <c r="F274" s="14"/>
      <c r="K274" s="2"/>
      <c r="W274" s="2"/>
      <c r="X274" s="2"/>
      <c r="Y274" s="2"/>
      <c r="AA274" s="2"/>
      <c r="AB274" s="2"/>
    </row>
    <row r="275" spans="1:28" ht="11.25">
      <c r="A275" s="14"/>
      <c r="D275" s="14"/>
      <c r="E275" s="14"/>
      <c r="F275" s="14"/>
      <c r="K275" s="2"/>
      <c r="W275" s="2"/>
      <c r="X275" s="2"/>
      <c r="Y275" s="2"/>
      <c r="AA275" s="2"/>
      <c r="AB275" s="2"/>
    </row>
    <row r="276" spans="1:28" ht="11.25">
      <c r="A276" s="14"/>
      <c r="D276" s="14"/>
      <c r="E276" s="14"/>
      <c r="F276" s="14"/>
      <c r="K276" s="2"/>
      <c r="W276" s="2"/>
      <c r="X276" s="2"/>
      <c r="Y276" s="2"/>
      <c r="AA276" s="2"/>
      <c r="AB276" s="2"/>
    </row>
    <row r="277" spans="1:28" ht="11.25">
      <c r="A277" s="14"/>
      <c r="D277" s="14"/>
      <c r="E277" s="14"/>
      <c r="F277" s="14"/>
      <c r="K277" s="2"/>
      <c r="W277" s="2"/>
      <c r="X277" s="2"/>
      <c r="Y277" s="2"/>
      <c r="AA277" s="2"/>
      <c r="AB277" s="2"/>
    </row>
    <row r="278" spans="1:28" ht="11.25">
      <c r="A278" s="14"/>
      <c r="D278" s="14"/>
      <c r="E278" s="14"/>
      <c r="F278" s="14"/>
      <c r="K278" s="2"/>
      <c r="W278" s="2"/>
      <c r="X278" s="2"/>
      <c r="Y278" s="2"/>
      <c r="AA278" s="2"/>
      <c r="AB278" s="2"/>
    </row>
    <row r="279" spans="1:28" ht="11.25">
      <c r="A279" s="14"/>
      <c r="D279" s="14"/>
      <c r="E279" s="14"/>
      <c r="F279" s="14"/>
      <c r="K279" s="2"/>
      <c r="W279" s="2"/>
      <c r="X279" s="2"/>
      <c r="Y279" s="2"/>
      <c r="AA279" s="2"/>
      <c r="AB279" s="2"/>
    </row>
    <row r="280" spans="1:28" ht="11.25">
      <c r="A280" s="14"/>
      <c r="D280" s="14"/>
      <c r="E280" s="14"/>
      <c r="F280" s="14"/>
      <c r="K280" s="2"/>
      <c r="W280" s="2"/>
      <c r="X280" s="2"/>
      <c r="Y280" s="2"/>
      <c r="AA280" s="2"/>
      <c r="AB280" s="2"/>
    </row>
    <row r="281" spans="1:28" ht="11.25">
      <c r="A281" s="14"/>
      <c r="D281" s="14"/>
      <c r="E281" s="14"/>
      <c r="F281" s="14"/>
      <c r="K281" s="2"/>
      <c r="W281" s="2"/>
      <c r="X281" s="2"/>
      <c r="Y281" s="2"/>
      <c r="AA281" s="2"/>
      <c r="AB281" s="2"/>
    </row>
    <row r="282" spans="1:28" ht="11.25">
      <c r="A282" s="14"/>
      <c r="D282" s="14"/>
      <c r="E282" s="14"/>
      <c r="F282" s="14"/>
      <c r="K282" s="2"/>
      <c r="W282" s="2"/>
      <c r="X282" s="2"/>
      <c r="Y282" s="2"/>
      <c r="AA282" s="2"/>
      <c r="AB282" s="2"/>
    </row>
    <row r="283" spans="1:28" ht="11.25">
      <c r="A283" s="14"/>
      <c r="D283" s="14"/>
      <c r="E283" s="14"/>
      <c r="F283" s="14"/>
      <c r="K283" s="2"/>
      <c r="W283" s="2"/>
      <c r="X283" s="2"/>
      <c r="Y283" s="2"/>
      <c r="AA283" s="2"/>
      <c r="AB283" s="2"/>
    </row>
    <row r="284" spans="1:28" ht="11.25">
      <c r="A284" s="14"/>
      <c r="D284" s="14"/>
      <c r="E284" s="14"/>
      <c r="F284" s="14"/>
      <c r="K284" s="2"/>
      <c r="W284" s="2"/>
      <c r="X284" s="2"/>
      <c r="Y284" s="2"/>
      <c r="AA284" s="2"/>
      <c r="AB284" s="2"/>
    </row>
    <row r="285" spans="1:28" ht="11.25">
      <c r="A285" s="14"/>
      <c r="D285" s="14"/>
      <c r="E285" s="14"/>
      <c r="F285" s="14"/>
      <c r="K285" s="2"/>
      <c r="W285" s="2"/>
      <c r="X285" s="2"/>
      <c r="Y285" s="2"/>
      <c r="AA285" s="2"/>
      <c r="AB285" s="2"/>
    </row>
    <row r="286" spans="1:28" ht="11.25">
      <c r="A286" s="14"/>
      <c r="D286" s="14"/>
      <c r="E286" s="14"/>
      <c r="F286" s="14"/>
      <c r="K286" s="2"/>
      <c r="W286" s="2"/>
      <c r="X286" s="2"/>
      <c r="Y286" s="2"/>
      <c r="AA286" s="2"/>
      <c r="AB286" s="2"/>
    </row>
    <row r="287" spans="1:28" ht="11.25">
      <c r="A287" s="14"/>
      <c r="D287" s="14"/>
      <c r="E287" s="14"/>
      <c r="F287" s="14"/>
      <c r="K287" s="2"/>
      <c r="W287" s="2"/>
      <c r="X287" s="2"/>
      <c r="Y287" s="2"/>
      <c r="AA287" s="2"/>
      <c r="AB287" s="2"/>
    </row>
    <row r="288" spans="1:28" ht="11.25">
      <c r="A288" s="14"/>
      <c r="D288" s="14"/>
      <c r="E288" s="14"/>
      <c r="F288" s="14"/>
      <c r="K288" s="2"/>
      <c r="W288" s="2"/>
      <c r="X288" s="2"/>
      <c r="Y288" s="2"/>
      <c r="AA288" s="2"/>
      <c r="AB288" s="2"/>
    </row>
    <row r="289" spans="1:28" ht="11.25">
      <c r="A289" s="14"/>
      <c r="D289" s="14"/>
      <c r="E289" s="14"/>
      <c r="F289" s="14"/>
      <c r="K289" s="2"/>
      <c r="W289" s="2"/>
      <c r="X289" s="2"/>
      <c r="Y289" s="2"/>
      <c r="AA289" s="2"/>
      <c r="AB289" s="2"/>
    </row>
    <row r="290" spans="1:28" ht="11.25">
      <c r="A290" s="14"/>
      <c r="D290" s="14"/>
      <c r="E290" s="14"/>
      <c r="F290" s="14"/>
      <c r="K290" s="2"/>
      <c r="W290" s="2"/>
      <c r="X290" s="2"/>
      <c r="Y290" s="2"/>
      <c r="AA290" s="2"/>
      <c r="AB290" s="2"/>
    </row>
    <row r="291" spans="1:28" ht="11.25">
      <c r="A291" s="14"/>
      <c r="D291" s="14"/>
      <c r="E291" s="14"/>
      <c r="F291" s="14"/>
      <c r="K291" s="2"/>
      <c r="W291" s="2"/>
      <c r="X291" s="2"/>
      <c r="Y291" s="2"/>
      <c r="AA291" s="2"/>
      <c r="AB291" s="2"/>
    </row>
    <row r="292" spans="1:28" ht="11.25">
      <c r="A292" s="14"/>
      <c r="D292" s="14"/>
      <c r="E292" s="14"/>
      <c r="F292" s="14"/>
      <c r="K292" s="2"/>
      <c r="W292" s="2"/>
      <c r="X292" s="2"/>
      <c r="Y292" s="2"/>
      <c r="AA292" s="2"/>
      <c r="AB292" s="2"/>
    </row>
    <row r="293" spans="1:28" ht="11.25">
      <c r="A293" s="14"/>
      <c r="D293" s="14"/>
      <c r="E293" s="14"/>
      <c r="F293" s="14"/>
      <c r="K293" s="2"/>
      <c r="W293" s="2"/>
      <c r="X293" s="2"/>
      <c r="Y293" s="2"/>
      <c r="AA293" s="2"/>
      <c r="AB293" s="2"/>
    </row>
    <row r="294" spans="1:28" ht="11.25">
      <c r="A294" s="14"/>
      <c r="D294" s="14"/>
      <c r="E294" s="14"/>
      <c r="F294" s="14"/>
      <c r="K294" s="2"/>
      <c r="W294" s="2"/>
      <c r="X294" s="2"/>
      <c r="Y294" s="2"/>
      <c r="AA294" s="2"/>
      <c r="AB294" s="2"/>
    </row>
    <row r="295" spans="1:28" ht="11.25">
      <c r="A295" s="14"/>
      <c r="D295" s="14"/>
      <c r="E295" s="14"/>
      <c r="F295" s="14"/>
      <c r="K295" s="2"/>
      <c r="W295" s="2"/>
      <c r="X295" s="2"/>
      <c r="Y295" s="2"/>
      <c r="AA295" s="2"/>
      <c r="AB295" s="2"/>
    </row>
    <row r="296" spans="1:28" ht="11.25">
      <c r="A296" s="14"/>
      <c r="D296" s="14"/>
      <c r="E296" s="14"/>
      <c r="F296" s="14"/>
      <c r="K296" s="2"/>
      <c r="W296" s="2"/>
      <c r="X296" s="2"/>
      <c r="Y296" s="2"/>
      <c r="AA296" s="2"/>
      <c r="AB296" s="2"/>
    </row>
    <row r="297" spans="1:28" ht="11.25">
      <c r="A297" s="14"/>
      <c r="D297" s="14"/>
      <c r="E297" s="14"/>
      <c r="F297" s="14"/>
      <c r="K297" s="2"/>
      <c r="W297" s="2"/>
      <c r="X297" s="2"/>
      <c r="Y297" s="2"/>
      <c r="AA297" s="2"/>
      <c r="AB297" s="2"/>
    </row>
    <row r="298" spans="1:28" ht="11.25">
      <c r="A298" s="14"/>
      <c r="D298" s="14"/>
      <c r="E298" s="14"/>
      <c r="F298" s="14"/>
      <c r="K298" s="2"/>
      <c r="W298" s="2"/>
      <c r="X298" s="2"/>
      <c r="Y298" s="2"/>
      <c r="AA298" s="2"/>
      <c r="AB298" s="2"/>
    </row>
    <row r="299" spans="1:28" ht="11.25">
      <c r="A299" s="14"/>
      <c r="D299" s="14"/>
      <c r="E299" s="14"/>
      <c r="F299" s="14"/>
      <c r="K299" s="2"/>
      <c r="W299" s="2"/>
      <c r="X299" s="2"/>
      <c r="Y299" s="2"/>
      <c r="AA299" s="2"/>
      <c r="AB299" s="2"/>
    </row>
    <row r="300" spans="1:28" ht="11.25">
      <c r="A300" s="14"/>
      <c r="D300" s="14"/>
      <c r="E300" s="14"/>
      <c r="F300" s="14"/>
      <c r="K300" s="2"/>
      <c r="W300" s="2"/>
      <c r="X300" s="2"/>
      <c r="Y300" s="2"/>
      <c r="AA300" s="2"/>
      <c r="AB300" s="2"/>
    </row>
    <row r="301" spans="1:28" ht="11.25">
      <c r="A301" s="14"/>
      <c r="D301" s="14"/>
      <c r="E301" s="14"/>
      <c r="F301" s="14"/>
      <c r="K301" s="2"/>
      <c r="W301" s="2"/>
      <c r="X301" s="2"/>
      <c r="Y301" s="2"/>
      <c r="AA301" s="2"/>
      <c r="AB301" s="2"/>
    </row>
    <row r="302" spans="1:28" ht="11.25">
      <c r="A302" s="14"/>
      <c r="D302" s="14"/>
      <c r="E302" s="14"/>
      <c r="F302" s="14"/>
      <c r="K302" s="2"/>
      <c r="W302" s="2"/>
      <c r="X302" s="2"/>
      <c r="Y302" s="2"/>
      <c r="AA302" s="2"/>
      <c r="AB302" s="2"/>
    </row>
    <row r="303" spans="1:28" ht="11.25">
      <c r="A303" s="14"/>
      <c r="D303" s="14"/>
      <c r="E303" s="14"/>
      <c r="F303" s="14"/>
      <c r="K303" s="2"/>
      <c r="W303" s="2"/>
      <c r="X303" s="2"/>
      <c r="Y303" s="2"/>
      <c r="AA303" s="2"/>
      <c r="AB303" s="2"/>
    </row>
    <row r="304" spans="1:28" ht="11.25">
      <c r="A304" s="14"/>
      <c r="D304" s="14"/>
      <c r="E304" s="14"/>
      <c r="F304" s="14"/>
      <c r="K304" s="2"/>
      <c r="W304" s="2"/>
      <c r="X304" s="2"/>
      <c r="Y304" s="2"/>
      <c r="AA304" s="2"/>
      <c r="AB304" s="2"/>
    </row>
    <row r="305" spans="1:28" ht="11.25">
      <c r="A305" s="14"/>
      <c r="D305" s="14"/>
      <c r="E305" s="14"/>
      <c r="F305" s="14"/>
      <c r="K305" s="2"/>
      <c r="W305" s="2"/>
      <c r="X305" s="2"/>
      <c r="Y305" s="2"/>
      <c r="AA305" s="2"/>
      <c r="AB305" s="2"/>
    </row>
    <row r="306" spans="1:28" ht="11.25">
      <c r="A306" s="14"/>
      <c r="D306" s="14"/>
      <c r="E306" s="14"/>
      <c r="F306" s="14"/>
      <c r="K306" s="2"/>
      <c r="W306" s="2"/>
      <c r="X306" s="2"/>
      <c r="Y306" s="2"/>
      <c r="AA306" s="2"/>
      <c r="AB306" s="2"/>
    </row>
    <row r="307" spans="1:28" ht="11.25">
      <c r="A307" s="14"/>
      <c r="D307" s="14"/>
      <c r="E307" s="14"/>
      <c r="F307" s="14"/>
      <c r="K307" s="2"/>
      <c r="W307" s="2"/>
      <c r="X307" s="2"/>
      <c r="Y307" s="2"/>
      <c r="AA307" s="2"/>
      <c r="AB307" s="2"/>
    </row>
    <row r="308" spans="1:28" ht="11.25">
      <c r="A308" s="14"/>
      <c r="D308" s="14"/>
      <c r="E308" s="14"/>
      <c r="F308" s="14"/>
      <c r="K308" s="2"/>
      <c r="W308" s="2"/>
      <c r="X308" s="2"/>
      <c r="Y308" s="2"/>
      <c r="AA308" s="2"/>
      <c r="AB308" s="2"/>
    </row>
    <row r="309" spans="1:28" ht="11.25">
      <c r="A309" s="14"/>
      <c r="D309" s="14"/>
      <c r="E309" s="14"/>
      <c r="F309" s="14"/>
      <c r="K309" s="2"/>
      <c r="W309" s="2"/>
      <c r="X309" s="2"/>
      <c r="Y309" s="2"/>
      <c r="AA309" s="2"/>
      <c r="AB309" s="2"/>
    </row>
    <row r="310" spans="1:28" ht="11.25">
      <c r="A310" s="14"/>
      <c r="D310" s="14"/>
      <c r="E310" s="14"/>
      <c r="F310" s="14"/>
      <c r="K310" s="2"/>
      <c r="W310" s="2"/>
      <c r="X310" s="2"/>
      <c r="Y310" s="2"/>
      <c r="AA310" s="2"/>
      <c r="AB310" s="2"/>
    </row>
    <row r="311" spans="1:28" ht="11.25">
      <c r="A311" s="14"/>
      <c r="D311" s="14"/>
      <c r="E311" s="14"/>
      <c r="F311" s="14"/>
      <c r="K311" s="2"/>
      <c r="W311" s="2"/>
      <c r="X311" s="2"/>
      <c r="Y311" s="2"/>
      <c r="AA311" s="2"/>
      <c r="AB311" s="2"/>
    </row>
    <row r="312" spans="1:28" ht="11.25">
      <c r="A312" s="14"/>
      <c r="D312" s="14"/>
      <c r="E312" s="14"/>
      <c r="F312" s="14"/>
      <c r="K312" s="2"/>
      <c r="W312" s="2"/>
      <c r="X312" s="2"/>
      <c r="Y312" s="2"/>
      <c r="AA312" s="2"/>
      <c r="AB312" s="2"/>
    </row>
    <row r="313" spans="1:28" ht="11.25">
      <c r="A313" s="14"/>
      <c r="D313" s="14"/>
      <c r="E313" s="14"/>
      <c r="F313" s="14"/>
      <c r="K313" s="2"/>
      <c r="W313" s="2"/>
      <c r="X313" s="2"/>
      <c r="Y313" s="2"/>
      <c r="AA313" s="2"/>
      <c r="AB313" s="2"/>
    </row>
    <row r="314" spans="1:28" ht="11.25">
      <c r="A314" s="14"/>
      <c r="D314" s="14"/>
      <c r="E314" s="14"/>
      <c r="F314" s="14"/>
      <c r="K314" s="2"/>
      <c r="W314" s="2"/>
      <c r="X314" s="2"/>
      <c r="Y314" s="2"/>
      <c r="AA314" s="2"/>
      <c r="AB314" s="2"/>
    </row>
    <row r="315" spans="1:28" ht="11.25">
      <c r="A315" s="14"/>
      <c r="D315" s="14"/>
      <c r="E315" s="14"/>
      <c r="F315" s="14"/>
      <c r="K315" s="2"/>
      <c r="W315" s="2"/>
      <c r="X315" s="2"/>
      <c r="Y315" s="2"/>
      <c r="AA315" s="2"/>
      <c r="AB315" s="2"/>
    </row>
    <row r="316" spans="1:28" ht="11.25">
      <c r="A316" s="14"/>
      <c r="D316" s="14"/>
      <c r="E316" s="14"/>
      <c r="F316" s="14"/>
      <c r="K316" s="2"/>
      <c r="W316" s="2"/>
      <c r="X316" s="2"/>
      <c r="Y316" s="2"/>
      <c r="AA316" s="2"/>
      <c r="AB316" s="2"/>
    </row>
    <row r="317" spans="1:28" ht="11.25">
      <c r="A317" s="14"/>
      <c r="D317" s="14"/>
      <c r="E317" s="14"/>
      <c r="F317" s="14"/>
      <c r="K317" s="2"/>
      <c r="W317" s="2"/>
      <c r="X317" s="2"/>
      <c r="Y317" s="2"/>
      <c r="AA317" s="2"/>
      <c r="AB317" s="2"/>
    </row>
    <row r="318" spans="1:28" ht="11.25">
      <c r="A318" s="14"/>
      <c r="D318" s="14"/>
      <c r="E318" s="14"/>
      <c r="F318" s="14"/>
      <c r="K318" s="2"/>
      <c r="W318" s="2"/>
      <c r="X318" s="2"/>
      <c r="Y318" s="2"/>
      <c r="AA318" s="2"/>
      <c r="AB318" s="2"/>
    </row>
    <row r="319" spans="1:28" ht="11.25">
      <c r="A319" s="14"/>
      <c r="D319" s="14"/>
      <c r="E319" s="14"/>
      <c r="F319" s="14"/>
      <c r="K319" s="2"/>
      <c r="W319" s="2"/>
      <c r="X319" s="2"/>
      <c r="Y319" s="2"/>
      <c r="AA319" s="2"/>
      <c r="AB319" s="2"/>
    </row>
    <row r="320" spans="1:28" ht="11.25">
      <c r="A320" s="14"/>
      <c r="D320" s="14"/>
      <c r="E320" s="14"/>
      <c r="F320" s="14"/>
      <c r="K320" s="2"/>
      <c r="W320" s="2"/>
      <c r="X320" s="2"/>
      <c r="Y320" s="2"/>
      <c r="AA320" s="2"/>
      <c r="AB320" s="2"/>
    </row>
    <row r="321" spans="1:28" ht="11.25">
      <c r="A321" s="14"/>
      <c r="D321" s="14"/>
      <c r="E321" s="14"/>
      <c r="F321" s="14"/>
      <c r="K321" s="2"/>
      <c r="W321" s="2"/>
      <c r="X321" s="2"/>
      <c r="Y321" s="2"/>
      <c r="AA321" s="2"/>
      <c r="AB321" s="2"/>
    </row>
    <row r="322" spans="1:28" ht="11.25">
      <c r="A322" s="14"/>
      <c r="D322" s="14"/>
      <c r="E322" s="14"/>
      <c r="F322" s="14"/>
      <c r="K322" s="2"/>
      <c r="W322" s="2"/>
      <c r="X322" s="2"/>
      <c r="Y322" s="2"/>
      <c r="AA322" s="2"/>
      <c r="AB322" s="2"/>
    </row>
    <row r="323" spans="1:28" ht="11.25">
      <c r="A323" s="14"/>
      <c r="D323" s="14"/>
      <c r="E323" s="14"/>
      <c r="F323" s="14"/>
      <c r="K323" s="2"/>
      <c r="W323" s="2"/>
      <c r="X323" s="2"/>
      <c r="Y323" s="2"/>
      <c r="AA323" s="2"/>
      <c r="AB323" s="2"/>
    </row>
    <row r="324" spans="1:28" ht="11.25">
      <c r="A324" s="14"/>
      <c r="D324" s="14"/>
      <c r="E324" s="14"/>
      <c r="F324" s="14"/>
      <c r="K324" s="2"/>
      <c r="W324" s="2"/>
      <c r="X324" s="2"/>
      <c r="Y324" s="2"/>
      <c r="AA324" s="2"/>
      <c r="AB324" s="2"/>
    </row>
    <row r="325" spans="1:28" ht="11.25">
      <c r="A325" s="14"/>
      <c r="D325" s="14"/>
      <c r="E325" s="14"/>
      <c r="F325" s="14"/>
      <c r="K325" s="2"/>
      <c r="W325" s="2"/>
      <c r="X325" s="2"/>
      <c r="Y325" s="2"/>
      <c r="AA325" s="2"/>
      <c r="AB325" s="2"/>
    </row>
    <row r="326" spans="1:28" ht="11.25">
      <c r="A326" s="14"/>
      <c r="D326" s="14"/>
      <c r="E326" s="14"/>
      <c r="F326" s="14"/>
      <c r="K326" s="2"/>
      <c r="W326" s="2"/>
      <c r="X326" s="2"/>
      <c r="Y326" s="2"/>
      <c r="AA326" s="2"/>
      <c r="AB326" s="2"/>
    </row>
    <row r="327" spans="1:28" ht="11.25">
      <c r="A327" s="14"/>
      <c r="D327" s="14"/>
      <c r="E327" s="14"/>
      <c r="F327" s="14"/>
      <c r="K327" s="2"/>
      <c r="W327" s="2"/>
      <c r="X327" s="2"/>
      <c r="Y327" s="2"/>
      <c r="AA327" s="2"/>
      <c r="AB327" s="2"/>
    </row>
    <row r="328" spans="1:28" ht="11.25">
      <c r="A328" s="14"/>
      <c r="D328" s="14"/>
      <c r="E328" s="14"/>
      <c r="F328" s="14"/>
      <c r="K328" s="2"/>
      <c r="W328" s="2"/>
      <c r="X328" s="2"/>
      <c r="Y328" s="2"/>
      <c r="AA328" s="2"/>
      <c r="AB328" s="2"/>
    </row>
    <row r="329" spans="1:28" ht="11.25">
      <c r="A329" s="14"/>
      <c r="D329" s="14"/>
      <c r="E329" s="14"/>
      <c r="F329" s="14"/>
      <c r="K329" s="2"/>
      <c r="W329" s="2"/>
      <c r="X329" s="2"/>
      <c r="Y329" s="2"/>
      <c r="AA329" s="2"/>
      <c r="AB329" s="2"/>
    </row>
    <row r="330" spans="1:28" ht="11.25">
      <c r="A330" s="14"/>
      <c r="D330" s="14"/>
      <c r="E330" s="14"/>
      <c r="F330" s="14"/>
      <c r="K330" s="2"/>
      <c r="W330" s="2"/>
      <c r="X330" s="2"/>
      <c r="Y330" s="2"/>
      <c r="AA330" s="2"/>
      <c r="AB330" s="2"/>
    </row>
    <row r="331" spans="1:28" ht="11.25">
      <c r="A331" s="14"/>
      <c r="D331" s="14"/>
      <c r="E331" s="14"/>
      <c r="F331" s="14"/>
      <c r="K331" s="2"/>
      <c r="W331" s="2"/>
      <c r="X331" s="2"/>
      <c r="Y331" s="2"/>
      <c r="AA331" s="2"/>
      <c r="AB331" s="2"/>
    </row>
    <row r="332" spans="1:28" ht="11.25">
      <c r="A332" s="14"/>
      <c r="D332" s="14"/>
      <c r="E332" s="14"/>
      <c r="F332" s="14"/>
      <c r="K332" s="2"/>
      <c r="W332" s="2"/>
      <c r="X332" s="2"/>
      <c r="Y332" s="2"/>
      <c r="AA332" s="2"/>
      <c r="AB332" s="2"/>
    </row>
    <row r="333" spans="1:28" ht="11.25">
      <c r="A333" s="14"/>
      <c r="D333" s="14"/>
      <c r="E333" s="14"/>
      <c r="F333" s="14"/>
      <c r="K333" s="2"/>
      <c r="W333" s="2"/>
      <c r="X333" s="2"/>
      <c r="Y333" s="2"/>
      <c r="AA333" s="2"/>
      <c r="AB333" s="2"/>
    </row>
    <row r="334" spans="1:28" ht="11.25">
      <c r="A334" s="14"/>
      <c r="D334" s="14"/>
      <c r="E334" s="14"/>
      <c r="F334" s="14"/>
      <c r="K334" s="2"/>
      <c r="W334" s="2"/>
      <c r="X334" s="2"/>
      <c r="Y334" s="2"/>
      <c r="AA334" s="2"/>
      <c r="AB334" s="2"/>
    </row>
    <row r="335" spans="1:28" ht="11.25">
      <c r="A335" s="14"/>
      <c r="D335" s="14"/>
      <c r="E335" s="14"/>
      <c r="F335" s="14"/>
      <c r="K335" s="2"/>
      <c r="W335" s="2"/>
      <c r="X335" s="2"/>
      <c r="Y335" s="2"/>
      <c r="AA335" s="2"/>
      <c r="AB335" s="2"/>
    </row>
    <row r="336" spans="1:28" ht="11.25">
      <c r="A336" s="14"/>
      <c r="D336" s="14"/>
      <c r="E336" s="14"/>
      <c r="F336" s="14"/>
      <c r="K336" s="2"/>
      <c r="W336" s="2"/>
      <c r="X336" s="2"/>
      <c r="Y336" s="2"/>
      <c r="AA336" s="2"/>
      <c r="AB336" s="2"/>
    </row>
    <row r="337" spans="1:28" ht="11.25">
      <c r="A337" s="14"/>
      <c r="D337" s="14"/>
      <c r="E337" s="14"/>
      <c r="F337" s="14"/>
      <c r="K337" s="2"/>
      <c r="W337" s="2"/>
      <c r="X337" s="2"/>
      <c r="Y337" s="2"/>
      <c r="AA337" s="2"/>
      <c r="AB337" s="2"/>
    </row>
    <row r="338" spans="1:28" ht="11.25">
      <c r="A338" s="14"/>
      <c r="D338" s="14"/>
      <c r="E338" s="14"/>
      <c r="F338" s="14"/>
      <c r="K338" s="2"/>
      <c r="W338" s="2"/>
      <c r="X338" s="2"/>
      <c r="Y338" s="2"/>
      <c r="AA338" s="2"/>
      <c r="AB338" s="2"/>
    </row>
    <row r="339" spans="1:28" ht="11.25">
      <c r="A339" s="14"/>
      <c r="D339" s="14"/>
      <c r="E339" s="14"/>
      <c r="F339" s="14"/>
      <c r="K339" s="2"/>
      <c r="W339" s="2"/>
      <c r="X339" s="2"/>
      <c r="Y339" s="2"/>
      <c r="AA339" s="2"/>
      <c r="AB339" s="2"/>
    </row>
    <row r="340" spans="1:28" ht="11.25">
      <c r="A340" s="14"/>
      <c r="D340" s="14"/>
      <c r="E340" s="14"/>
      <c r="F340" s="14"/>
      <c r="K340" s="2"/>
      <c r="W340" s="2"/>
      <c r="X340" s="2"/>
      <c r="Y340" s="2"/>
      <c r="AA340" s="2"/>
      <c r="AB340" s="2"/>
    </row>
    <row r="341" spans="1:28" ht="11.25">
      <c r="A341" s="14"/>
      <c r="D341" s="14"/>
      <c r="E341" s="14"/>
      <c r="F341" s="14"/>
      <c r="K341" s="2"/>
      <c r="W341" s="2"/>
      <c r="X341" s="2"/>
      <c r="Y341" s="2"/>
      <c r="AA341" s="2"/>
      <c r="AB341" s="2"/>
    </row>
    <row r="342" spans="1:28" ht="11.25">
      <c r="A342" s="14"/>
      <c r="D342" s="14"/>
      <c r="E342" s="14"/>
      <c r="F342" s="14"/>
      <c r="K342" s="2"/>
      <c r="W342" s="2"/>
      <c r="X342" s="2"/>
      <c r="Y342" s="2"/>
      <c r="AA342" s="2"/>
      <c r="AB342" s="2"/>
    </row>
    <row r="343" spans="1:28" ht="11.25">
      <c r="A343" s="14"/>
      <c r="D343" s="14"/>
      <c r="E343" s="14"/>
      <c r="F343" s="14"/>
      <c r="K343" s="2"/>
      <c r="W343" s="2"/>
      <c r="X343" s="2"/>
      <c r="Y343" s="2"/>
      <c r="AA343" s="2"/>
      <c r="AB343" s="2"/>
    </row>
    <row r="344" spans="1:28" ht="11.25">
      <c r="A344" s="14"/>
      <c r="D344" s="14"/>
      <c r="E344" s="14"/>
      <c r="F344" s="14"/>
      <c r="K344" s="2"/>
      <c r="W344" s="2"/>
      <c r="X344" s="2"/>
      <c r="Y344" s="2"/>
      <c r="AA344" s="2"/>
      <c r="AB344" s="2"/>
    </row>
    <row r="345" spans="1:28" ht="11.25">
      <c r="A345" s="14"/>
      <c r="D345" s="14"/>
      <c r="E345" s="14"/>
      <c r="F345" s="14"/>
      <c r="K345" s="2"/>
      <c r="W345" s="2"/>
      <c r="X345" s="2"/>
      <c r="Y345" s="2"/>
      <c r="AA345" s="2"/>
      <c r="AB345" s="2"/>
    </row>
    <row r="346" spans="1:28" ht="11.25">
      <c r="A346" s="14"/>
      <c r="D346" s="14"/>
      <c r="E346" s="14"/>
      <c r="F346" s="14"/>
      <c r="K346" s="2"/>
      <c r="W346" s="2"/>
      <c r="X346" s="2"/>
      <c r="Y346" s="2"/>
      <c r="AA346" s="2"/>
      <c r="AB346" s="2"/>
    </row>
    <row r="347" spans="1:28" ht="11.25">
      <c r="A347" s="14"/>
      <c r="D347" s="14"/>
      <c r="E347" s="14"/>
      <c r="F347" s="14"/>
      <c r="K347" s="2"/>
      <c r="W347" s="2"/>
      <c r="X347" s="2"/>
      <c r="Y347" s="2"/>
      <c r="AA347" s="2"/>
      <c r="AB347" s="2"/>
    </row>
    <row r="348" spans="1:28" ht="11.25">
      <c r="A348" s="14"/>
      <c r="D348" s="14"/>
      <c r="E348" s="14"/>
      <c r="F348" s="14"/>
      <c r="K348" s="2"/>
      <c r="W348" s="2"/>
      <c r="X348" s="2"/>
      <c r="Y348" s="2"/>
      <c r="AA348" s="2"/>
      <c r="AB348" s="2"/>
    </row>
    <row r="349" spans="1:28" ht="11.25">
      <c r="A349" s="14"/>
      <c r="D349" s="14"/>
      <c r="E349" s="14"/>
      <c r="F349" s="14"/>
      <c r="K349" s="2"/>
      <c r="W349" s="2"/>
      <c r="X349" s="2"/>
      <c r="Y349" s="2"/>
      <c r="AA349" s="2"/>
      <c r="AB349" s="2"/>
    </row>
    <row r="350" spans="1:28" ht="11.25">
      <c r="A350" s="14"/>
      <c r="D350" s="14"/>
      <c r="E350" s="14"/>
      <c r="F350" s="14"/>
      <c r="K350" s="2"/>
      <c r="W350" s="2"/>
      <c r="X350" s="2"/>
      <c r="Y350" s="2"/>
      <c r="AA350" s="2"/>
      <c r="AB350" s="2"/>
    </row>
    <row r="351" spans="1:28" ht="11.25">
      <c r="A351" s="14"/>
      <c r="D351" s="14"/>
      <c r="E351" s="14"/>
      <c r="F351" s="14"/>
      <c r="K351" s="2"/>
      <c r="W351" s="2"/>
      <c r="X351" s="2"/>
      <c r="Y351" s="2"/>
      <c r="AA351" s="2"/>
      <c r="AB351" s="2"/>
    </row>
    <row r="352" spans="1:28" ht="11.25">
      <c r="A352" s="14"/>
      <c r="D352" s="14"/>
      <c r="E352" s="14"/>
      <c r="F352" s="14"/>
      <c r="K352" s="2"/>
      <c r="W352" s="2"/>
      <c r="X352" s="2"/>
      <c r="Y352" s="2"/>
      <c r="AA352" s="2"/>
      <c r="AB352" s="2"/>
    </row>
    <row r="353" spans="1:28" ht="11.25">
      <c r="A353" s="14"/>
      <c r="D353" s="14"/>
      <c r="E353" s="14"/>
      <c r="F353" s="14"/>
      <c r="K353" s="2"/>
      <c r="W353" s="2"/>
      <c r="X353" s="2"/>
      <c r="Y353" s="2"/>
      <c r="AA353" s="2"/>
      <c r="AB353" s="2"/>
    </row>
    <row r="354" spans="1:28" ht="11.25">
      <c r="A354" s="14"/>
      <c r="D354" s="14"/>
      <c r="E354" s="14"/>
      <c r="F354" s="14"/>
      <c r="K354" s="2"/>
      <c r="W354" s="2"/>
      <c r="X354" s="2"/>
      <c r="Y354" s="2"/>
      <c r="AA354" s="2"/>
      <c r="AB354" s="2"/>
    </row>
    <row r="355" spans="1:28" ht="11.25">
      <c r="A355" s="14"/>
      <c r="D355" s="14"/>
      <c r="E355" s="14"/>
      <c r="F355" s="14"/>
      <c r="K355" s="2"/>
      <c r="W355" s="2"/>
      <c r="X355" s="2"/>
      <c r="Y355" s="2"/>
      <c r="AA355" s="2"/>
      <c r="AB355" s="2"/>
    </row>
    <row r="356" spans="1:28" ht="11.25">
      <c r="A356" s="14"/>
      <c r="D356" s="14"/>
      <c r="E356" s="14"/>
      <c r="F356" s="14"/>
      <c r="K356" s="2"/>
      <c r="W356" s="2"/>
      <c r="X356" s="2"/>
      <c r="Y356" s="2"/>
      <c r="AA356" s="2"/>
      <c r="AB356" s="2"/>
    </row>
    <row r="357" spans="1:28" ht="11.25">
      <c r="A357" s="14"/>
      <c r="D357" s="14"/>
      <c r="E357" s="14"/>
      <c r="F357" s="14"/>
      <c r="K357" s="2"/>
      <c r="W357" s="2"/>
      <c r="X357" s="2"/>
      <c r="Y357" s="2"/>
      <c r="AA357" s="2"/>
      <c r="AB357" s="2"/>
    </row>
    <row r="358" spans="1:28" ht="11.25">
      <c r="A358" s="14"/>
      <c r="D358" s="14"/>
      <c r="E358" s="14"/>
      <c r="F358" s="14"/>
      <c r="K358" s="2"/>
      <c r="W358" s="2"/>
      <c r="X358" s="2"/>
      <c r="Y358" s="2"/>
      <c r="AA358" s="2"/>
      <c r="AB358" s="2"/>
    </row>
    <row r="359" spans="1:28" ht="11.25">
      <c r="A359" s="14"/>
      <c r="D359" s="14"/>
      <c r="E359" s="14"/>
      <c r="F359" s="14"/>
      <c r="K359" s="2"/>
      <c r="W359" s="2"/>
      <c r="X359" s="2"/>
      <c r="Y359" s="2"/>
      <c r="AA359" s="2"/>
      <c r="AB359" s="2"/>
    </row>
    <row r="360" spans="1:28" ht="11.25">
      <c r="A360" s="14"/>
      <c r="D360" s="14"/>
      <c r="E360" s="14"/>
      <c r="F360" s="14"/>
      <c r="K360" s="2"/>
      <c r="W360" s="2"/>
      <c r="X360" s="2"/>
      <c r="Y360" s="2"/>
      <c r="AA360" s="2"/>
      <c r="AB360" s="2"/>
    </row>
    <row r="361" spans="1:28" ht="11.25">
      <c r="A361" s="14"/>
      <c r="D361" s="14"/>
      <c r="E361" s="14"/>
      <c r="F361" s="14"/>
      <c r="K361" s="2"/>
      <c r="W361" s="2"/>
      <c r="X361" s="2"/>
      <c r="Y361" s="2"/>
      <c r="AA361" s="2"/>
      <c r="AB361" s="2"/>
    </row>
    <row r="362" spans="1:28" ht="11.25">
      <c r="A362" s="14"/>
      <c r="D362" s="14"/>
      <c r="E362" s="14"/>
      <c r="F362" s="14"/>
      <c r="K362" s="2"/>
      <c r="W362" s="2"/>
      <c r="X362" s="2"/>
      <c r="Y362" s="2"/>
      <c r="AA362" s="2"/>
      <c r="AB362" s="2"/>
    </row>
    <row r="363" spans="1:28" ht="11.25">
      <c r="A363" s="14"/>
      <c r="D363" s="14"/>
      <c r="E363" s="14"/>
      <c r="F363" s="14"/>
      <c r="K363" s="2"/>
      <c r="W363" s="2"/>
      <c r="X363" s="2"/>
      <c r="Y363" s="2"/>
      <c r="AA363" s="2"/>
      <c r="AB363" s="2"/>
    </row>
    <row r="364" spans="1:28" ht="11.25">
      <c r="A364" s="14"/>
      <c r="D364" s="14"/>
      <c r="E364" s="14"/>
      <c r="F364" s="14"/>
      <c r="K364" s="2"/>
      <c r="W364" s="2"/>
      <c r="X364" s="2"/>
      <c r="Y364" s="2"/>
      <c r="AA364" s="2"/>
      <c r="AB364" s="2"/>
    </row>
    <row r="365" spans="1:28" ht="11.25">
      <c r="A365" s="14"/>
      <c r="D365" s="14"/>
      <c r="E365" s="14"/>
      <c r="F365" s="14"/>
      <c r="K365" s="2"/>
      <c r="W365" s="2"/>
      <c r="X365" s="2"/>
      <c r="Y365" s="2"/>
      <c r="AA365" s="2"/>
      <c r="AB365" s="2"/>
    </row>
    <row r="366" spans="1:28" ht="11.25">
      <c r="A366" s="14"/>
      <c r="D366" s="14"/>
      <c r="E366" s="14"/>
      <c r="F366" s="14"/>
      <c r="K366" s="2"/>
      <c r="W366" s="2"/>
      <c r="X366" s="2"/>
      <c r="Y366" s="2"/>
      <c r="AA366" s="2"/>
      <c r="AB366" s="2"/>
    </row>
    <row r="367" spans="1:28" ht="11.25">
      <c r="A367" s="14"/>
      <c r="D367" s="14"/>
      <c r="E367" s="14"/>
      <c r="F367" s="14"/>
      <c r="K367" s="2"/>
      <c r="W367" s="2"/>
      <c r="X367" s="2"/>
      <c r="Y367" s="2"/>
      <c r="AA367" s="2"/>
      <c r="AB367" s="2"/>
    </row>
    <row r="368" spans="1:28" ht="11.25">
      <c r="A368" s="14"/>
      <c r="D368" s="14"/>
      <c r="E368" s="14"/>
      <c r="F368" s="14"/>
      <c r="K368" s="2"/>
      <c r="W368" s="2"/>
      <c r="X368" s="2"/>
      <c r="Y368" s="2"/>
      <c r="AA368" s="2"/>
      <c r="AB368" s="2"/>
    </row>
    <row r="369" spans="1:28" ht="11.25">
      <c r="A369" s="14"/>
      <c r="D369" s="14"/>
      <c r="E369" s="14"/>
      <c r="F369" s="14"/>
      <c r="K369" s="2"/>
      <c r="W369" s="2"/>
      <c r="X369" s="2"/>
      <c r="Y369" s="2"/>
      <c r="AA369" s="2"/>
      <c r="AB369" s="2"/>
    </row>
    <row r="370" spans="1:28" ht="11.25">
      <c r="A370" s="14"/>
      <c r="D370" s="14"/>
      <c r="E370" s="14"/>
      <c r="F370" s="14"/>
      <c r="K370" s="2"/>
      <c r="W370" s="2"/>
      <c r="X370" s="2"/>
      <c r="Y370" s="2"/>
      <c r="AA370" s="2"/>
      <c r="AB370" s="2"/>
    </row>
    <row r="371" spans="1:28" ht="11.25">
      <c r="A371" s="14"/>
      <c r="D371" s="14"/>
      <c r="E371" s="14"/>
      <c r="F371" s="14"/>
      <c r="K371" s="2"/>
      <c r="W371" s="2"/>
      <c r="X371" s="2"/>
      <c r="Y371" s="2"/>
      <c r="AA371" s="2"/>
      <c r="AB371" s="2"/>
    </row>
    <row r="372" spans="1:28" ht="11.25">
      <c r="A372" s="14"/>
      <c r="D372" s="14"/>
      <c r="E372" s="14"/>
      <c r="F372" s="14"/>
      <c r="K372" s="2"/>
      <c r="W372" s="2"/>
      <c r="X372" s="2"/>
      <c r="Y372" s="2"/>
      <c r="AA372" s="2"/>
      <c r="AB372" s="2"/>
    </row>
    <row r="373" spans="1:28" ht="11.25">
      <c r="A373" s="14"/>
      <c r="D373" s="14"/>
      <c r="E373" s="14"/>
      <c r="F373" s="14"/>
      <c r="K373" s="2"/>
      <c r="W373" s="2"/>
      <c r="X373" s="2"/>
      <c r="Y373" s="2"/>
      <c r="AA373" s="2"/>
      <c r="AB373" s="2"/>
    </row>
    <row r="374" spans="1:28" ht="11.25">
      <c r="A374" s="14"/>
      <c r="D374" s="14"/>
      <c r="E374" s="14"/>
      <c r="F374" s="14"/>
      <c r="K374" s="2"/>
      <c r="W374" s="2"/>
      <c r="X374" s="2"/>
      <c r="Y374" s="2"/>
      <c r="AA374" s="2"/>
      <c r="AB374" s="2"/>
    </row>
    <row r="375" spans="1:28" ht="11.25">
      <c r="A375" s="14"/>
      <c r="D375" s="14"/>
      <c r="E375" s="14"/>
      <c r="F375" s="14"/>
      <c r="K375" s="2"/>
      <c r="W375" s="2"/>
      <c r="X375" s="2"/>
      <c r="Y375" s="2"/>
      <c r="AA375" s="2"/>
      <c r="AB375" s="2"/>
    </row>
    <row r="376" spans="1:28" ht="11.25">
      <c r="A376" s="14"/>
      <c r="D376" s="14"/>
      <c r="E376" s="14"/>
      <c r="F376" s="14"/>
      <c r="K376" s="2"/>
      <c r="W376" s="2"/>
      <c r="X376" s="2"/>
      <c r="Y376" s="2"/>
      <c r="AA376" s="2"/>
      <c r="AB376" s="2"/>
    </row>
    <row r="377" spans="1:28" ht="11.25">
      <c r="A377" s="14"/>
      <c r="D377" s="14"/>
      <c r="E377" s="14"/>
      <c r="F377" s="14"/>
      <c r="K377" s="2"/>
      <c r="W377" s="2"/>
      <c r="X377" s="2"/>
      <c r="Y377" s="2"/>
      <c r="AA377" s="2"/>
      <c r="AB377" s="2"/>
    </row>
    <row r="378" spans="1:28" ht="11.25">
      <c r="A378" s="14"/>
      <c r="D378" s="14"/>
      <c r="E378" s="14"/>
      <c r="F378" s="14"/>
      <c r="K378" s="2"/>
      <c r="W378" s="2"/>
      <c r="X378" s="2"/>
      <c r="Y378" s="2"/>
      <c r="AA378" s="2"/>
      <c r="AB378" s="2"/>
    </row>
    <row r="379" spans="1:28" ht="11.25">
      <c r="A379" s="14"/>
      <c r="D379" s="14"/>
      <c r="E379" s="14"/>
      <c r="F379" s="14"/>
      <c r="K379" s="2"/>
      <c r="W379" s="2"/>
      <c r="X379" s="2"/>
      <c r="Y379" s="2"/>
      <c r="AA379" s="2"/>
      <c r="AB379" s="2"/>
    </row>
    <row r="380" spans="1:28" ht="11.25">
      <c r="A380" s="14"/>
      <c r="D380" s="14"/>
      <c r="E380" s="14"/>
      <c r="F380" s="14"/>
      <c r="K380" s="2"/>
      <c r="W380" s="2"/>
      <c r="X380" s="2"/>
      <c r="Y380" s="2"/>
      <c r="AA380" s="2"/>
      <c r="AB380" s="2"/>
    </row>
    <row r="381" spans="1:28" ht="11.25">
      <c r="A381" s="14"/>
      <c r="D381" s="14"/>
      <c r="E381" s="14"/>
      <c r="F381" s="14"/>
      <c r="K381" s="2"/>
      <c r="W381" s="2"/>
      <c r="X381" s="2"/>
      <c r="Y381" s="2"/>
      <c r="AA381" s="2"/>
      <c r="AB381" s="2"/>
    </row>
    <row r="382" spans="1:28" ht="11.25">
      <c r="A382" s="14"/>
      <c r="D382" s="14"/>
      <c r="E382" s="14"/>
      <c r="F382" s="14"/>
      <c r="K382" s="2"/>
      <c r="W382" s="2"/>
      <c r="X382" s="2"/>
      <c r="Y382" s="2"/>
      <c r="AA382" s="2"/>
      <c r="AB382" s="2"/>
    </row>
    <row r="383" spans="1:28" ht="11.25">
      <c r="A383" s="14"/>
      <c r="D383" s="14"/>
      <c r="E383" s="14"/>
      <c r="F383" s="14"/>
      <c r="K383" s="2"/>
      <c r="W383" s="2"/>
      <c r="X383" s="2"/>
      <c r="Y383" s="2"/>
      <c r="AA383" s="2"/>
      <c r="AB383" s="2"/>
    </row>
    <row r="384" spans="1:28" ht="11.25">
      <c r="A384" s="14"/>
      <c r="D384" s="14"/>
      <c r="E384" s="14"/>
      <c r="F384" s="14"/>
      <c r="K384" s="2"/>
      <c r="W384" s="2"/>
      <c r="X384" s="2"/>
      <c r="Y384" s="2"/>
      <c r="AA384" s="2"/>
      <c r="AB384" s="2"/>
    </row>
    <row r="385" spans="1:28" ht="11.25">
      <c r="A385" s="14"/>
      <c r="D385" s="14"/>
      <c r="E385" s="14"/>
      <c r="F385" s="14"/>
      <c r="K385" s="2"/>
      <c r="W385" s="2"/>
      <c r="X385" s="2"/>
      <c r="Y385" s="2"/>
      <c r="AA385" s="2"/>
      <c r="AB385" s="2"/>
    </row>
    <row r="386" spans="1:28" ht="11.25">
      <c r="A386" s="14"/>
      <c r="D386" s="14"/>
      <c r="E386" s="14"/>
      <c r="F386" s="14"/>
      <c r="K386" s="2"/>
      <c r="W386" s="2"/>
      <c r="X386" s="2"/>
      <c r="Y386" s="2"/>
      <c r="AA386" s="2"/>
      <c r="AB386" s="2"/>
    </row>
    <row r="387" spans="1:28" ht="11.25">
      <c r="A387" s="14"/>
      <c r="D387" s="14"/>
      <c r="E387" s="14"/>
      <c r="F387" s="14"/>
      <c r="K387" s="2"/>
      <c r="W387" s="2"/>
      <c r="X387" s="2"/>
      <c r="Y387" s="2"/>
      <c r="AA387" s="2"/>
      <c r="AB387" s="2"/>
    </row>
    <row r="388" spans="1:28" ht="11.25">
      <c r="A388" s="14"/>
      <c r="D388" s="14"/>
      <c r="E388" s="14"/>
      <c r="F388" s="14"/>
      <c r="K388" s="2"/>
      <c r="W388" s="2"/>
      <c r="X388" s="2"/>
      <c r="Y388" s="2"/>
      <c r="AA388" s="2"/>
      <c r="AB388" s="2"/>
    </row>
    <row r="389" spans="1:28" ht="11.25">
      <c r="A389" s="14"/>
      <c r="D389" s="14"/>
      <c r="E389" s="14"/>
      <c r="F389" s="14"/>
      <c r="K389" s="2"/>
      <c r="W389" s="2"/>
      <c r="X389" s="2"/>
      <c r="Y389" s="2"/>
      <c r="AA389" s="2"/>
      <c r="AB389" s="2"/>
    </row>
    <row r="390" spans="1:28" ht="11.25">
      <c r="A390" s="14"/>
      <c r="D390" s="14"/>
      <c r="E390" s="14"/>
      <c r="F390" s="14"/>
      <c r="K390" s="2"/>
      <c r="W390" s="2"/>
      <c r="X390" s="2"/>
      <c r="Y390" s="2"/>
      <c r="AA390" s="2"/>
      <c r="AB390" s="2"/>
    </row>
    <row r="391" spans="1:28" ht="11.25">
      <c r="A391" s="14"/>
      <c r="D391" s="14"/>
      <c r="E391" s="14"/>
      <c r="F391" s="14"/>
      <c r="K391" s="2"/>
      <c r="W391" s="2"/>
      <c r="X391" s="2"/>
      <c r="Y391" s="2"/>
      <c r="AA391" s="2"/>
      <c r="AB391" s="2"/>
    </row>
    <row r="392" spans="1:28" ht="11.25">
      <c r="A392" s="14"/>
      <c r="D392" s="14"/>
      <c r="E392" s="14"/>
      <c r="F392" s="14"/>
      <c r="K392" s="2"/>
      <c r="W392" s="2"/>
      <c r="X392" s="2"/>
      <c r="Y392" s="2"/>
      <c r="AA392" s="2"/>
      <c r="AB392" s="2"/>
    </row>
    <row r="393" spans="1:28" ht="11.25">
      <c r="A393" s="14"/>
      <c r="D393" s="14"/>
      <c r="E393" s="14"/>
      <c r="F393" s="14"/>
      <c r="K393" s="2"/>
      <c r="W393" s="2"/>
      <c r="X393" s="2"/>
      <c r="Y393" s="2"/>
      <c r="AA393" s="2"/>
      <c r="AB393" s="2"/>
    </row>
    <row r="394" spans="1:28" ht="11.25">
      <c r="A394" s="14"/>
      <c r="D394" s="14"/>
      <c r="E394" s="14"/>
      <c r="F394" s="14"/>
      <c r="K394" s="2"/>
      <c r="W394" s="2"/>
      <c r="X394" s="2"/>
      <c r="Y394" s="2"/>
      <c r="AA394" s="2"/>
      <c r="AB394" s="2"/>
    </row>
    <row r="395" spans="1:28" ht="11.25">
      <c r="A395" s="14"/>
      <c r="D395" s="14"/>
      <c r="E395" s="14"/>
      <c r="F395" s="14"/>
      <c r="K395" s="2"/>
      <c r="W395" s="2"/>
      <c r="X395" s="2"/>
      <c r="Y395" s="2"/>
      <c r="AA395" s="2"/>
      <c r="AB395" s="2"/>
    </row>
    <row r="396" spans="1:28" ht="11.25">
      <c r="A396" s="14"/>
      <c r="D396" s="14"/>
      <c r="E396" s="14"/>
      <c r="F396" s="14"/>
      <c r="K396" s="2"/>
      <c r="W396" s="2"/>
      <c r="X396" s="2"/>
      <c r="Y396" s="2"/>
      <c r="AA396" s="2"/>
      <c r="AB396" s="2"/>
    </row>
    <row r="397" spans="1:28" ht="11.25">
      <c r="A397" s="14"/>
      <c r="D397" s="14"/>
      <c r="E397" s="14"/>
      <c r="F397" s="14"/>
      <c r="K397" s="2"/>
      <c r="W397" s="2"/>
      <c r="X397" s="2"/>
      <c r="Y397" s="2"/>
      <c r="AA397" s="2"/>
      <c r="AB397" s="2"/>
    </row>
    <row r="398" spans="1:28" ht="11.25">
      <c r="A398" s="14"/>
      <c r="D398" s="14"/>
      <c r="E398" s="14"/>
      <c r="F398" s="14"/>
      <c r="K398" s="2"/>
      <c r="W398" s="2"/>
      <c r="X398" s="2"/>
      <c r="Y398" s="2"/>
      <c r="AA398" s="2"/>
      <c r="AB398" s="2"/>
    </row>
    <row r="399" spans="1:28" ht="11.25">
      <c r="A399" s="14"/>
      <c r="D399" s="14"/>
      <c r="E399" s="14"/>
      <c r="F399" s="14"/>
      <c r="K399" s="2"/>
      <c r="W399" s="2"/>
      <c r="X399" s="2"/>
      <c r="Y399" s="2"/>
      <c r="AA399" s="2"/>
      <c r="AB399" s="2"/>
    </row>
    <row r="400" spans="1:28" ht="11.25">
      <c r="A400" s="14"/>
      <c r="D400" s="14"/>
      <c r="E400" s="14"/>
      <c r="F400" s="14"/>
      <c r="K400" s="2"/>
      <c r="W400" s="2"/>
      <c r="X400" s="2"/>
      <c r="Y400" s="2"/>
      <c r="AA400" s="2"/>
      <c r="AB400" s="2"/>
    </row>
    <row r="401" spans="1:28" ht="11.25">
      <c r="A401" s="14"/>
      <c r="D401" s="14"/>
      <c r="E401" s="14"/>
      <c r="F401" s="14"/>
      <c r="K401" s="2"/>
      <c r="W401" s="2"/>
      <c r="X401" s="2"/>
      <c r="Y401" s="2"/>
      <c r="AA401" s="2"/>
      <c r="AB401" s="2"/>
    </row>
    <row r="402" spans="1:28" ht="11.25">
      <c r="A402" s="14"/>
      <c r="D402" s="14"/>
      <c r="E402" s="14"/>
      <c r="F402" s="14"/>
      <c r="K402" s="2"/>
      <c r="W402" s="2"/>
      <c r="X402" s="2"/>
      <c r="Y402" s="2"/>
      <c r="AA402" s="2"/>
      <c r="AB402" s="2"/>
    </row>
    <row r="403" spans="1:28" ht="11.25">
      <c r="A403" s="14"/>
      <c r="D403" s="14"/>
      <c r="E403" s="14"/>
      <c r="F403" s="14"/>
      <c r="K403" s="2"/>
      <c r="W403" s="2"/>
      <c r="X403" s="2"/>
      <c r="Y403" s="2"/>
      <c r="AA403" s="2"/>
      <c r="AB403" s="2"/>
    </row>
    <row r="404" spans="1:28" ht="11.25">
      <c r="A404" s="14"/>
      <c r="D404" s="14"/>
      <c r="E404" s="14"/>
      <c r="F404" s="14"/>
      <c r="K404" s="2"/>
      <c r="W404" s="2"/>
      <c r="X404" s="2"/>
      <c r="Y404" s="2"/>
      <c r="AA404" s="2"/>
      <c r="AB404" s="2"/>
    </row>
    <row r="405" spans="1:28" ht="11.25">
      <c r="A405" s="14"/>
      <c r="D405" s="14"/>
      <c r="E405" s="14"/>
      <c r="F405" s="14"/>
      <c r="K405" s="2"/>
      <c r="W405" s="2"/>
      <c r="X405" s="2"/>
      <c r="Y405" s="2"/>
      <c r="AA405" s="2"/>
      <c r="AB405" s="2"/>
    </row>
    <row r="406" spans="1:28" ht="11.25">
      <c r="A406" s="14"/>
      <c r="D406" s="14"/>
      <c r="E406" s="14"/>
      <c r="F406" s="14"/>
      <c r="K406" s="2"/>
      <c r="W406" s="2"/>
      <c r="X406" s="2"/>
      <c r="Y406" s="2"/>
      <c r="AA406" s="2"/>
      <c r="AB406" s="2"/>
    </row>
    <row r="407" spans="1:28" ht="11.25">
      <c r="A407" s="14"/>
      <c r="D407" s="14"/>
      <c r="E407" s="14"/>
      <c r="F407" s="14"/>
      <c r="K407" s="2"/>
      <c r="W407" s="2"/>
      <c r="X407" s="2"/>
      <c r="Y407" s="2"/>
      <c r="AA407" s="2"/>
      <c r="AB407" s="2"/>
    </row>
    <row r="408" spans="1:28" ht="11.25">
      <c r="A408" s="14"/>
      <c r="D408" s="14"/>
      <c r="E408" s="14"/>
      <c r="F408" s="14"/>
      <c r="K408" s="2"/>
      <c r="W408" s="2"/>
      <c r="X408" s="2"/>
      <c r="Y408" s="2"/>
      <c r="AA408" s="2"/>
      <c r="AB408" s="2"/>
    </row>
    <row r="409" spans="1:28" ht="11.25">
      <c r="A409" s="14"/>
      <c r="D409" s="14"/>
      <c r="E409" s="14"/>
      <c r="F409" s="14"/>
      <c r="K409" s="2"/>
      <c r="W409" s="2"/>
      <c r="X409" s="2"/>
      <c r="Y409" s="2"/>
      <c r="AA409" s="2"/>
      <c r="AB409" s="2"/>
    </row>
    <row r="410" spans="1:28" ht="11.25">
      <c r="A410" s="14"/>
      <c r="D410" s="14"/>
      <c r="E410" s="14"/>
      <c r="F410" s="14"/>
      <c r="K410" s="2"/>
      <c r="W410" s="2"/>
      <c r="X410" s="2"/>
      <c r="Y410" s="2"/>
      <c r="AA410" s="2"/>
      <c r="AB410" s="2"/>
    </row>
    <row r="411" spans="1:28" ht="11.25">
      <c r="A411" s="14"/>
      <c r="D411" s="14"/>
      <c r="E411" s="14"/>
      <c r="F411" s="14"/>
      <c r="K411" s="2"/>
      <c r="W411" s="2"/>
      <c r="X411" s="2"/>
      <c r="Y411" s="2"/>
      <c r="AA411" s="2"/>
      <c r="AB411" s="2"/>
    </row>
    <row r="412" spans="1:28" ht="11.25">
      <c r="A412" s="14"/>
      <c r="D412" s="14"/>
      <c r="E412" s="14"/>
      <c r="F412" s="14"/>
      <c r="K412" s="2"/>
      <c r="W412" s="2"/>
      <c r="X412" s="2"/>
      <c r="Y412" s="2"/>
      <c r="AA412" s="2"/>
      <c r="AB412" s="2"/>
    </row>
    <row r="413" spans="1:28" ht="11.25">
      <c r="A413" s="14"/>
      <c r="D413" s="14"/>
      <c r="E413" s="14"/>
      <c r="F413" s="14"/>
      <c r="K413" s="2"/>
      <c r="W413" s="2"/>
      <c r="X413" s="2"/>
      <c r="Y413" s="2"/>
      <c r="AA413" s="2"/>
      <c r="AB413" s="2"/>
    </row>
    <row r="414" spans="1:28" ht="11.25">
      <c r="A414" s="14"/>
      <c r="D414" s="14"/>
      <c r="E414" s="14"/>
      <c r="F414" s="14"/>
      <c r="K414" s="2"/>
      <c r="W414" s="2"/>
      <c r="X414" s="2"/>
      <c r="Y414" s="2"/>
      <c r="AA414" s="2"/>
      <c r="AB414" s="2"/>
    </row>
    <row r="415" spans="1:28" ht="11.25">
      <c r="A415" s="14"/>
      <c r="D415" s="14"/>
      <c r="E415" s="14"/>
      <c r="F415" s="14"/>
      <c r="K415" s="2"/>
      <c r="W415" s="2"/>
      <c r="X415" s="2"/>
      <c r="Y415" s="2"/>
      <c r="AA415" s="2"/>
      <c r="AB415" s="2"/>
    </row>
    <row r="416" spans="1:28" ht="11.25">
      <c r="A416" s="14"/>
      <c r="D416" s="14"/>
      <c r="E416" s="14"/>
      <c r="F416" s="14"/>
      <c r="K416" s="2"/>
      <c r="W416" s="2"/>
      <c r="X416" s="2"/>
      <c r="Y416" s="2"/>
      <c r="AA416" s="2"/>
      <c r="AB416" s="2"/>
    </row>
    <row r="417" spans="1:28" ht="11.25">
      <c r="A417" s="14"/>
      <c r="D417" s="14"/>
      <c r="E417" s="14"/>
      <c r="F417" s="14"/>
      <c r="K417" s="2"/>
      <c r="W417" s="2"/>
      <c r="X417" s="2"/>
      <c r="Y417" s="2"/>
      <c r="AA417" s="2"/>
      <c r="AB417" s="2"/>
    </row>
    <row r="418" spans="1:28" ht="11.25">
      <c r="A418" s="14"/>
      <c r="D418" s="14"/>
      <c r="E418" s="14"/>
      <c r="F418" s="14"/>
      <c r="K418" s="2"/>
      <c r="W418" s="2"/>
      <c r="X418" s="2"/>
      <c r="Y418" s="2"/>
      <c r="AA418" s="2"/>
      <c r="AB418" s="2"/>
    </row>
    <row r="419" spans="1:28" ht="11.25">
      <c r="A419" s="14"/>
      <c r="D419" s="14"/>
      <c r="E419" s="14"/>
      <c r="F419" s="14"/>
      <c r="K419" s="2"/>
      <c r="W419" s="2"/>
      <c r="X419" s="2"/>
      <c r="Y419" s="2"/>
      <c r="AA419" s="2"/>
      <c r="AB419" s="2"/>
    </row>
    <row r="420" spans="1:28" ht="11.25">
      <c r="A420" s="14"/>
      <c r="D420" s="14"/>
      <c r="E420" s="14"/>
      <c r="F420" s="14"/>
      <c r="K420" s="2"/>
      <c r="W420" s="2"/>
      <c r="X420" s="2"/>
      <c r="Y420" s="2"/>
      <c r="AA420" s="2"/>
      <c r="AB420" s="2"/>
    </row>
    <row r="421" spans="1:28" ht="11.25">
      <c r="A421" s="14"/>
      <c r="D421" s="14"/>
      <c r="E421" s="14"/>
      <c r="F421" s="14"/>
      <c r="K421" s="2"/>
      <c r="W421" s="2"/>
      <c r="X421" s="2"/>
      <c r="Y421" s="2"/>
      <c r="AA421" s="2"/>
      <c r="AB421" s="2"/>
    </row>
    <row r="422" spans="1:28" ht="11.25">
      <c r="A422" s="14"/>
      <c r="D422" s="14"/>
      <c r="E422" s="14"/>
      <c r="F422" s="14"/>
      <c r="K422" s="2"/>
      <c r="W422" s="2"/>
      <c r="X422" s="2"/>
      <c r="Y422" s="2"/>
      <c r="AA422" s="2"/>
      <c r="AB422" s="2"/>
    </row>
    <row r="423" spans="1:28" ht="11.25">
      <c r="A423" s="14"/>
      <c r="D423" s="14"/>
      <c r="E423" s="14"/>
      <c r="F423" s="14"/>
      <c r="K423" s="2"/>
      <c r="W423" s="2"/>
      <c r="X423" s="2"/>
      <c r="Y423" s="2"/>
      <c r="AA423" s="2"/>
      <c r="AB423" s="2"/>
    </row>
    <row r="424" spans="1:28" ht="11.25">
      <c r="A424" s="14"/>
      <c r="D424" s="14"/>
      <c r="E424" s="14"/>
      <c r="F424" s="14"/>
      <c r="K424" s="2"/>
      <c r="W424" s="2"/>
      <c r="X424" s="2"/>
      <c r="Y424" s="2"/>
      <c r="AA424" s="2"/>
      <c r="AB424" s="2"/>
    </row>
    <row r="425" spans="1:28" ht="11.25">
      <c r="A425" s="14"/>
      <c r="D425" s="14"/>
      <c r="E425" s="14"/>
      <c r="F425" s="14"/>
      <c r="K425" s="2"/>
      <c r="W425" s="2"/>
      <c r="X425" s="2"/>
      <c r="Y425" s="2"/>
      <c r="AA425" s="2"/>
      <c r="AB425" s="2"/>
    </row>
    <row r="426" spans="1:28" ht="11.25">
      <c r="A426" s="14"/>
      <c r="D426" s="14"/>
      <c r="E426" s="14"/>
      <c r="F426" s="14"/>
      <c r="K426" s="2"/>
      <c r="W426" s="2"/>
      <c r="X426" s="2"/>
      <c r="Y426" s="2"/>
      <c r="AA426" s="2"/>
      <c r="AB426" s="2"/>
    </row>
    <row r="427" spans="1:28" ht="11.25">
      <c r="A427" s="14"/>
      <c r="D427" s="14"/>
      <c r="E427" s="14"/>
      <c r="F427" s="14"/>
      <c r="K427" s="2"/>
      <c r="W427" s="2"/>
      <c r="X427" s="2"/>
      <c r="Y427" s="2"/>
      <c r="AA427" s="2"/>
      <c r="AB427" s="2"/>
    </row>
    <row r="428" spans="1:28" ht="11.25">
      <c r="A428" s="14"/>
      <c r="D428" s="14"/>
      <c r="E428" s="14"/>
      <c r="F428" s="14"/>
      <c r="K428" s="2"/>
      <c r="W428" s="2"/>
      <c r="X428" s="2"/>
      <c r="Y428" s="2"/>
      <c r="AA428" s="2"/>
      <c r="AB428" s="2"/>
    </row>
    <row r="429" spans="1:28" ht="11.25">
      <c r="A429" s="14"/>
      <c r="D429" s="14"/>
      <c r="E429" s="14"/>
      <c r="F429" s="14"/>
      <c r="K429" s="2"/>
      <c r="W429" s="2"/>
      <c r="X429" s="2"/>
      <c r="Y429" s="2"/>
      <c r="AA429" s="2"/>
      <c r="AB429" s="2"/>
    </row>
    <row r="430" spans="1:28" ht="11.25">
      <c r="A430" s="14"/>
      <c r="D430" s="14"/>
      <c r="E430" s="14"/>
      <c r="F430" s="14"/>
      <c r="K430" s="2"/>
      <c r="W430" s="2"/>
      <c r="X430" s="2"/>
      <c r="Y430" s="2"/>
      <c r="AA430" s="2"/>
      <c r="AB430" s="2"/>
    </row>
    <row r="431" spans="1:28" ht="11.25">
      <c r="A431" s="14"/>
      <c r="D431" s="14"/>
      <c r="E431" s="14"/>
      <c r="F431" s="14"/>
      <c r="K431" s="2"/>
      <c r="W431" s="2"/>
      <c r="X431" s="2"/>
      <c r="Y431" s="2"/>
      <c r="AA431" s="2"/>
      <c r="AB431" s="2"/>
    </row>
    <row r="432" spans="1:28" ht="11.25">
      <c r="A432" s="14"/>
      <c r="D432" s="14"/>
      <c r="E432" s="14"/>
      <c r="F432" s="14"/>
      <c r="K432" s="2"/>
      <c r="W432" s="2"/>
      <c r="X432" s="2"/>
      <c r="Y432" s="2"/>
      <c r="AA432" s="2"/>
      <c r="AB432" s="2"/>
    </row>
    <row r="433" spans="1:28" ht="11.25">
      <c r="A433" s="14"/>
      <c r="D433" s="14"/>
      <c r="E433" s="14"/>
      <c r="F433" s="14"/>
      <c r="K433" s="2"/>
      <c r="W433" s="2"/>
      <c r="X433" s="2"/>
      <c r="Y433" s="2"/>
      <c r="AA433" s="2"/>
      <c r="AB433" s="2"/>
    </row>
    <row r="434" spans="1:28" ht="11.25">
      <c r="A434" s="14"/>
      <c r="D434" s="14"/>
      <c r="E434" s="14"/>
      <c r="F434" s="14"/>
      <c r="K434" s="2"/>
      <c r="W434" s="2"/>
      <c r="X434" s="2"/>
      <c r="Y434" s="2"/>
      <c r="AA434" s="2"/>
      <c r="AB434" s="2"/>
    </row>
    <row r="435" spans="1:28" ht="11.25">
      <c r="A435" s="14"/>
      <c r="D435" s="14"/>
      <c r="E435" s="14"/>
      <c r="F435" s="14"/>
      <c r="K435" s="2"/>
      <c r="W435" s="2"/>
      <c r="X435" s="2"/>
      <c r="Y435" s="2"/>
      <c r="AA435" s="2"/>
      <c r="AB435" s="2"/>
    </row>
    <row r="436" spans="1:28" ht="11.25">
      <c r="A436" s="14"/>
      <c r="D436" s="14"/>
      <c r="E436" s="14"/>
      <c r="F436" s="14"/>
      <c r="K436" s="2"/>
      <c r="W436" s="2"/>
      <c r="X436" s="2"/>
      <c r="Y436" s="2"/>
      <c r="AA436" s="2"/>
      <c r="AB436" s="2"/>
    </row>
    <row r="437" spans="1:28" ht="11.25">
      <c r="A437" s="14"/>
      <c r="D437" s="14"/>
      <c r="E437" s="14"/>
      <c r="F437" s="14"/>
      <c r="K437" s="2"/>
      <c r="W437" s="2"/>
      <c r="X437" s="2"/>
      <c r="Y437" s="2"/>
      <c r="AA437" s="2"/>
      <c r="AB437" s="2"/>
    </row>
    <row r="438" spans="1:28" ht="11.25">
      <c r="A438" s="14"/>
      <c r="D438" s="14"/>
      <c r="E438" s="14"/>
      <c r="F438" s="14"/>
      <c r="K438" s="2"/>
      <c r="W438" s="2"/>
      <c r="X438" s="2"/>
      <c r="Y438" s="2"/>
      <c r="AA438" s="2"/>
      <c r="AB438" s="2"/>
    </row>
    <row r="439" spans="1:28" ht="11.25">
      <c r="A439" s="14"/>
      <c r="D439" s="14"/>
      <c r="E439" s="14"/>
      <c r="F439" s="14"/>
      <c r="K439" s="2"/>
      <c r="W439" s="2"/>
      <c r="X439" s="2"/>
      <c r="Y439" s="2"/>
      <c r="AA439" s="2"/>
      <c r="AB439" s="2"/>
    </row>
    <row r="440" spans="1:28" ht="11.25">
      <c r="A440" s="14"/>
      <c r="D440" s="14"/>
      <c r="E440" s="14"/>
      <c r="F440" s="14"/>
      <c r="K440" s="2"/>
      <c r="W440" s="2"/>
      <c r="X440" s="2"/>
      <c r="Y440" s="2"/>
      <c r="AA440" s="2"/>
      <c r="AB440" s="2"/>
    </row>
    <row r="441" spans="1:28" ht="11.25">
      <c r="A441" s="14"/>
      <c r="D441" s="14"/>
      <c r="E441" s="14"/>
      <c r="F441" s="14"/>
      <c r="K441" s="2"/>
      <c r="W441" s="2"/>
      <c r="X441" s="2"/>
      <c r="Y441" s="2"/>
      <c r="AA441" s="2"/>
      <c r="AB441" s="2"/>
    </row>
    <row r="442" spans="1:28" ht="11.25">
      <c r="A442" s="14"/>
      <c r="D442" s="14"/>
      <c r="E442" s="14"/>
      <c r="F442" s="14"/>
      <c r="K442" s="2"/>
      <c r="W442" s="2"/>
      <c r="X442" s="2"/>
      <c r="Y442" s="2"/>
      <c r="AA442" s="2"/>
      <c r="AB442" s="2"/>
    </row>
    <row r="443" spans="1:28" ht="11.25">
      <c r="A443" s="14"/>
      <c r="D443" s="14"/>
      <c r="E443" s="14"/>
      <c r="F443" s="14"/>
      <c r="K443" s="2"/>
      <c r="W443" s="2"/>
      <c r="X443" s="2"/>
      <c r="Y443" s="2"/>
      <c r="AA443" s="2"/>
      <c r="AB443" s="2"/>
    </row>
    <row r="444" spans="1:28" ht="11.25">
      <c r="A444" s="14"/>
      <c r="D444" s="14"/>
      <c r="E444" s="14"/>
      <c r="F444" s="14"/>
      <c r="K444" s="2"/>
      <c r="W444" s="2"/>
      <c r="X444" s="2"/>
      <c r="Y444" s="2"/>
      <c r="AA444" s="2"/>
      <c r="AB444" s="2"/>
    </row>
    <row r="445" spans="1:28" ht="11.25">
      <c r="A445" s="14"/>
      <c r="D445" s="14"/>
      <c r="E445" s="14"/>
      <c r="F445" s="14"/>
      <c r="K445" s="2"/>
      <c r="W445" s="2"/>
      <c r="X445" s="2"/>
      <c r="Y445" s="2"/>
      <c r="AA445" s="2"/>
      <c r="AB445" s="2"/>
    </row>
    <row r="446" spans="1:28" ht="11.25">
      <c r="A446" s="14"/>
      <c r="D446" s="14"/>
      <c r="E446" s="14"/>
      <c r="F446" s="14"/>
      <c r="K446" s="2"/>
      <c r="W446" s="2"/>
      <c r="X446" s="2"/>
      <c r="Y446" s="2"/>
      <c r="AA446" s="2"/>
      <c r="AB446" s="2"/>
    </row>
    <row r="447" spans="1:28" ht="11.25">
      <c r="A447" s="14"/>
      <c r="D447" s="14"/>
      <c r="E447" s="14"/>
      <c r="F447" s="14"/>
      <c r="K447" s="2"/>
      <c r="W447" s="2"/>
      <c r="X447" s="2"/>
      <c r="Y447" s="2"/>
      <c r="AA447" s="2"/>
      <c r="AB447" s="2"/>
    </row>
    <row r="448" spans="1:28" ht="11.25">
      <c r="A448" s="14"/>
      <c r="D448" s="14"/>
      <c r="E448" s="14"/>
      <c r="F448" s="14"/>
      <c r="K448" s="2"/>
      <c r="W448" s="2"/>
      <c r="X448" s="2"/>
      <c r="Y448" s="2"/>
      <c r="AA448" s="2"/>
      <c r="AB448" s="2"/>
    </row>
    <row r="449" spans="1:28" ht="11.25">
      <c r="A449" s="14"/>
      <c r="D449" s="14"/>
      <c r="E449" s="14"/>
      <c r="F449" s="14"/>
      <c r="K449" s="2"/>
      <c r="W449" s="2"/>
      <c r="X449" s="2"/>
      <c r="Y449" s="2"/>
      <c r="AA449" s="2"/>
      <c r="AB449" s="2"/>
    </row>
    <row r="450" spans="1:28" ht="11.25">
      <c r="A450" s="14"/>
      <c r="D450" s="14"/>
      <c r="E450" s="14"/>
      <c r="F450" s="14"/>
      <c r="K450" s="2"/>
      <c r="W450" s="2"/>
      <c r="X450" s="2"/>
      <c r="Y450" s="2"/>
      <c r="AA450" s="2"/>
      <c r="AB450" s="2"/>
    </row>
    <row r="451" spans="1:28" ht="11.25">
      <c r="A451" s="14"/>
      <c r="D451" s="14"/>
      <c r="E451" s="14"/>
      <c r="F451" s="14"/>
      <c r="K451" s="2"/>
      <c r="W451" s="2"/>
      <c r="X451" s="2"/>
      <c r="Y451" s="2"/>
      <c r="AA451" s="2"/>
      <c r="AB451" s="2"/>
    </row>
    <row r="452" spans="1:28" ht="11.25">
      <c r="A452" s="14"/>
      <c r="D452" s="14"/>
      <c r="E452" s="14"/>
      <c r="F452" s="14"/>
      <c r="K452" s="2"/>
      <c r="W452" s="2"/>
      <c r="X452" s="2"/>
      <c r="Y452" s="2"/>
      <c r="AA452" s="2"/>
      <c r="AB452" s="2"/>
    </row>
    <row r="453" spans="1:28" ht="11.25">
      <c r="A453" s="14"/>
      <c r="D453" s="14"/>
      <c r="E453" s="14"/>
      <c r="F453" s="14"/>
      <c r="K453" s="2"/>
      <c r="W453" s="2"/>
      <c r="X453" s="2"/>
      <c r="Y453" s="2"/>
      <c r="AA453" s="2"/>
      <c r="AB453" s="2"/>
    </row>
    <row r="454" spans="1:28" ht="11.25">
      <c r="A454" s="14"/>
      <c r="D454" s="14"/>
      <c r="E454" s="14"/>
      <c r="F454" s="14"/>
      <c r="K454" s="2"/>
      <c r="W454" s="2"/>
      <c r="X454" s="2"/>
      <c r="Y454" s="2"/>
      <c r="AA454" s="2"/>
      <c r="AB454" s="2"/>
    </row>
    <row r="455" spans="1:28" ht="11.25">
      <c r="A455" s="14"/>
      <c r="D455" s="14"/>
      <c r="E455" s="14"/>
      <c r="F455" s="14"/>
      <c r="K455" s="2"/>
      <c r="W455" s="2"/>
      <c r="X455" s="2"/>
      <c r="Y455" s="2"/>
      <c r="AA455" s="2"/>
      <c r="AB455" s="2"/>
    </row>
    <row r="456" spans="1:28" ht="11.25">
      <c r="A456" s="14"/>
      <c r="D456" s="14"/>
      <c r="E456" s="14"/>
      <c r="F456" s="14"/>
      <c r="K456" s="2"/>
      <c r="W456" s="2"/>
      <c r="X456" s="2"/>
      <c r="Y456" s="2"/>
      <c r="AA456" s="2"/>
      <c r="AB456" s="2"/>
    </row>
    <row r="457" spans="1:28" ht="11.25">
      <c r="A457" s="14"/>
      <c r="D457" s="14"/>
      <c r="E457" s="14"/>
      <c r="F457" s="14"/>
      <c r="K457" s="2"/>
      <c r="W457" s="2"/>
      <c r="X457" s="2"/>
      <c r="Y457" s="2"/>
      <c r="AA457" s="2"/>
      <c r="AB457" s="2"/>
    </row>
    <row r="458" spans="1:28" ht="11.25">
      <c r="A458" s="14"/>
      <c r="D458" s="14"/>
      <c r="E458" s="14"/>
      <c r="F458" s="14"/>
      <c r="K458" s="2"/>
      <c r="W458" s="2"/>
      <c r="X458" s="2"/>
      <c r="Y458" s="2"/>
      <c r="AA458" s="2"/>
      <c r="AB458" s="2"/>
    </row>
    <row r="459" spans="1:28" ht="11.25">
      <c r="A459" s="14"/>
      <c r="D459" s="14"/>
      <c r="E459" s="14"/>
      <c r="F459" s="14"/>
      <c r="K459" s="2"/>
      <c r="W459" s="2"/>
      <c r="X459" s="2"/>
      <c r="Y459" s="2"/>
      <c r="AA459" s="2"/>
      <c r="AB459" s="2"/>
    </row>
    <row r="460" spans="1:28" ht="11.25">
      <c r="A460" s="14"/>
      <c r="D460" s="14"/>
      <c r="E460" s="14"/>
      <c r="F460" s="14"/>
      <c r="K460" s="2"/>
      <c r="W460" s="2"/>
      <c r="X460" s="2"/>
      <c r="Y460" s="2"/>
      <c r="AA460" s="2"/>
      <c r="AB460" s="2"/>
    </row>
    <row r="461" spans="1:28" ht="11.25">
      <c r="A461" s="14"/>
      <c r="D461" s="14"/>
      <c r="E461" s="14"/>
      <c r="F461" s="14"/>
      <c r="K461" s="2"/>
      <c r="W461" s="2"/>
      <c r="X461" s="2"/>
      <c r="Y461" s="2"/>
      <c r="AA461" s="2"/>
      <c r="AB461" s="2"/>
    </row>
    <row r="462" spans="1:28" ht="11.25">
      <c r="A462" s="14"/>
      <c r="D462" s="14"/>
      <c r="E462" s="14"/>
      <c r="F462" s="14"/>
      <c r="K462" s="2"/>
      <c r="W462" s="2"/>
      <c r="X462" s="2"/>
      <c r="Y462" s="2"/>
      <c r="AA462" s="2"/>
      <c r="AB462" s="2"/>
    </row>
    <row r="463" spans="1:28" ht="11.25">
      <c r="A463" s="14"/>
      <c r="D463" s="14"/>
      <c r="E463" s="14"/>
      <c r="F463" s="14"/>
      <c r="K463" s="2"/>
      <c r="W463" s="2"/>
      <c r="X463" s="2"/>
      <c r="Y463" s="2"/>
      <c r="AA463" s="2"/>
      <c r="AB463" s="2"/>
    </row>
    <row r="464" spans="1:28" ht="11.25">
      <c r="A464" s="14"/>
      <c r="D464" s="14"/>
      <c r="E464" s="14"/>
      <c r="F464" s="14"/>
      <c r="K464" s="2"/>
      <c r="W464" s="2"/>
      <c r="X464" s="2"/>
      <c r="Y464" s="2"/>
      <c r="AA464" s="2"/>
      <c r="AB464" s="2"/>
    </row>
    <row r="465" spans="1:28" ht="11.25">
      <c r="A465" s="14"/>
      <c r="D465" s="14"/>
      <c r="E465" s="14"/>
      <c r="F465" s="14"/>
      <c r="K465" s="2"/>
      <c r="W465" s="2"/>
      <c r="X465" s="2"/>
      <c r="Y465" s="2"/>
      <c r="AA465" s="2"/>
      <c r="AB465" s="2"/>
    </row>
    <row r="466" spans="1:28" ht="11.25">
      <c r="A466" s="14"/>
      <c r="D466" s="14"/>
      <c r="E466" s="14"/>
      <c r="F466" s="14"/>
      <c r="K466" s="2"/>
      <c r="W466" s="2"/>
      <c r="X466" s="2"/>
      <c r="Y466" s="2"/>
      <c r="AA466" s="2"/>
      <c r="AB466" s="2"/>
    </row>
    <row r="467" spans="1:28" ht="11.25">
      <c r="A467" s="14"/>
      <c r="D467" s="14"/>
      <c r="E467" s="14"/>
      <c r="F467" s="14"/>
      <c r="K467" s="2"/>
      <c r="W467" s="2"/>
      <c r="X467" s="2"/>
      <c r="Y467" s="2"/>
      <c r="AA467" s="2"/>
      <c r="AB467" s="2"/>
    </row>
    <row r="468" spans="1:28" ht="11.25">
      <c r="A468" s="14"/>
      <c r="D468" s="14"/>
      <c r="E468" s="14"/>
      <c r="F468" s="14"/>
      <c r="K468" s="2"/>
      <c r="W468" s="2"/>
      <c r="X468" s="2"/>
      <c r="Y468" s="2"/>
      <c r="AA468" s="2"/>
      <c r="AB468" s="2"/>
    </row>
    <row r="469" spans="1:28" ht="11.25">
      <c r="A469" s="14"/>
      <c r="D469" s="14"/>
      <c r="E469" s="14"/>
      <c r="F469" s="14"/>
      <c r="K469" s="2"/>
      <c r="W469" s="2"/>
      <c r="X469" s="2"/>
      <c r="Y469" s="2"/>
      <c r="AA469" s="2"/>
      <c r="AB469" s="2"/>
    </row>
    <row r="470" spans="1:28" ht="11.25">
      <c r="A470" s="14"/>
      <c r="D470" s="14"/>
      <c r="E470" s="14"/>
      <c r="F470" s="14"/>
      <c r="K470" s="2"/>
      <c r="W470" s="2"/>
      <c r="X470" s="2"/>
      <c r="Y470" s="2"/>
      <c r="AA470" s="2"/>
      <c r="AB470" s="2"/>
    </row>
    <row r="471" spans="1:28" ht="11.25">
      <c r="A471" s="14"/>
      <c r="D471" s="14"/>
      <c r="E471" s="14"/>
      <c r="F471" s="14"/>
      <c r="K471" s="2"/>
      <c r="W471" s="2"/>
      <c r="X471" s="2"/>
      <c r="Y471" s="2"/>
      <c r="AA471" s="2"/>
      <c r="AB471" s="2"/>
    </row>
    <row r="472" spans="1:28" ht="11.25">
      <c r="A472" s="14"/>
      <c r="D472" s="14"/>
      <c r="E472" s="14"/>
      <c r="F472" s="14"/>
      <c r="K472" s="2"/>
      <c r="W472" s="2"/>
      <c r="X472" s="2"/>
      <c r="Y472" s="2"/>
      <c r="AA472" s="2"/>
      <c r="AB472" s="2"/>
    </row>
    <row r="473" spans="1:28" ht="11.25">
      <c r="A473" s="14"/>
      <c r="D473" s="14"/>
      <c r="E473" s="14"/>
      <c r="F473" s="14"/>
      <c r="K473" s="2"/>
      <c r="W473" s="2"/>
      <c r="X473" s="2"/>
      <c r="Y473" s="2"/>
      <c r="AA473" s="2"/>
      <c r="AB473" s="2"/>
    </row>
    <row r="474" spans="1:28" ht="11.25">
      <c r="A474" s="14"/>
      <c r="D474" s="14"/>
      <c r="E474" s="14"/>
      <c r="F474" s="14"/>
      <c r="K474" s="2"/>
      <c r="W474" s="2"/>
      <c r="X474" s="2"/>
      <c r="Y474" s="2"/>
      <c r="AA474" s="2"/>
      <c r="AB474" s="2"/>
    </row>
    <row r="475" spans="1:28" ht="11.25">
      <c r="A475" s="14"/>
      <c r="D475" s="14"/>
      <c r="E475" s="14"/>
      <c r="F475" s="14"/>
      <c r="K475" s="2"/>
      <c r="W475" s="2"/>
      <c r="X475" s="2"/>
      <c r="Y475" s="2"/>
      <c r="AA475" s="2"/>
      <c r="AB475" s="2"/>
    </row>
    <row r="476" spans="1:28" ht="11.25">
      <c r="A476" s="14"/>
      <c r="D476" s="14"/>
      <c r="E476" s="14"/>
      <c r="F476" s="14"/>
      <c r="K476" s="2"/>
      <c r="W476" s="2"/>
      <c r="X476" s="2"/>
      <c r="Y476" s="2"/>
      <c r="AA476" s="2"/>
      <c r="AB476" s="2"/>
    </row>
    <row r="477" spans="1:28" ht="11.25">
      <c r="A477" s="14"/>
      <c r="D477" s="14"/>
      <c r="E477" s="14"/>
      <c r="F477" s="14"/>
      <c r="K477" s="2"/>
      <c r="W477" s="2"/>
      <c r="X477" s="2"/>
      <c r="Y477" s="2"/>
      <c r="AA477" s="2"/>
      <c r="AB477" s="2"/>
    </row>
    <row r="478" spans="1:28" ht="11.25">
      <c r="A478" s="14"/>
      <c r="D478" s="14"/>
      <c r="E478" s="14"/>
      <c r="F478" s="14"/>
      <c r="K478" s="2"/>
      <c r="W478" s="2"/>
      <c r="X478" s="2"/>
      <c r="Y478" s="2"/>
      <c r="AA478" s="2"/>
      <c r="AB478" s="2"/>
    </row>
    <row r="479" spans="1:28" ht="11.25">
      <c r="A479" s="14"/>
      <c r="D479" s="14"/>
      <c r="E479" s="14"/>
      <c r="F479" s="14"/>
      <c r="K479" s="2"/>
      <c r="W479" s="2"/>
      <c r="X479" s="2"/>
      <c r="Y479" s="2"/>
      <c r="AA479" s="2"/>
      <c r="AB479" s="2"/>
    </row>
    <row r="480" spans="1:28" ht="11.25">
      <c r="A480" s="14"/>
      <c r="D480" s="14"/>
      <c r="E480" s="14"/>
      <c r="F480" s="14"/>
      <c r="K480" s="2"/>
      <c r="W480" s="2"/>
      <c r="X480" s="2"/>
      <c r="Y480" s="2"/>
      <c r="AA480" s="2"/>
      <c r="AB480" s="2"/>
    </row>
    <row r="481" spans="1:28" ht="11.25">
      <c r="A481" s="14"/>
      <c r="D481" s="14"/>
      <c r="E481" s="14"/>
      <c r="F481" s="14"/>
      <c r="K481" s="2"/>
      <c r="W481" s="2"/>
      <c r="X481" s="2"/>
      <c r="Y481" s="2"/>
      <c r="AA481" s="2"/>
      <c r="AB481" s="2"/>
    </row>
    <row r="482" spans="1:28" ht="11.25">
      <c r="A482" s="14"/>
      <c r="D482" s="14"/>
      <c r="E482" s="14"/>
      <c r="F482" s="14"/>
      <c r="K482" s="2"/>
      <c r="W482" s="2"/>
      <c r="X482" s="2"/>
      <c r="Y482" s="2"/>
      <c r="AA482" s="2"/>
      <c r="AB482" s="2"/>
    </row>
    <row r="483" spans="1:28" ht="11.25">
      <c r="A483" s="14"/>
      <c r="D483" s="14"/>
      <c r="E483" s="14"/>
      <c r="F483" s="14"/>
      <c r="K483" s="2"/>
      <c r="W483" s="2"/>
      <c r="X483" s="2"/>
      <c r="Y483" s="2"/>
      <c r="AA483" s="2"/>
      <c r="AB483" s="2"/>
    </row>
    <row r="484" spans="1:28" ht="11.25">
      <c r="A484" s="14"/>
      <c r="D484" s="14"/>
      <c r="E484" s="14"/>
      <c r="F484" s="14"/>
      <c r="K484" s="2"/>
      <c r="W484" s="2"/>
      <c r="X484" s="2"/>
      <c r="Y484" s="2"/>
      <c r="AA484" s="2"/>
      <c r="AB484" s="2"/>
    </row>
    <row r="485" spans="1:28" ht="11.25">
      <c r="A485" s="14"/>
      <c r="D485" s="14"/>
      <c r="E485" s="14"/>
      <c r="F485" s="14"/>
      <c r="K485" s="2"/>
      <c r="W485" s="2"/>
      <c r="X485" s="2"/>
      <c r="Y485" s="2"/>
      <c r="AA485" s="2"/>
      <c r="AB485" s="2"/>
    </row>
    <row r="486" spans="1:28" ht="11.25">
      <c r="A486" s="14"/>
      <c r="D486" s="14"/>
      <c r="E486" s="14"/>
      <c r="F486" s="14"/>
      <c r="K486" s="2"/>
      <c r="W486" s="2"/>
      <c r="X486" s="2"/>
      <c r="Y486" s="2"/>
      <c r="AA486" s="2"/>
      <c r="AB486" s="2"/>
    </row>
    <row r="487" spans="1:28" ht="11.25">
      <c r="A487" s="14"/>
      <c r="D487" s="14"/>
      <c r="E487" s="14"/>
      <c r="F487" s="14"/>
      <c r="K487" s="2"/>
      <c r="W487" s="2"/>
      <c r="X487" s="2"/>
      <c r="Y487" s="2"/>
      <c r="AA487" s="2"/>
      <c r="AB487" s="2"/>
    </row>
    <row r="488" spans="1:28" ht="11.25">
      <c r="A488" s="14"/>
      <c r="D488" s="14"/>
      <c r="E488" s="14"/>
      <c r="F488" s="14"/>
      <c r="K488" s="2"/>
      <c r="W488" s="2"/>
      <c r="X488" s="2"/>
      <c r="Y488" s="2"/>
      <c r="AA488" s="2"/>
      <c r="AB488" s="2"/>
    </row>
    <row r="489" spans="1:28" ht="11.25">
      <c r="A489" s="14"/>
      <c r="D489" s="14"/>
      <c r="E489" s="14"/>
      <c r="F489" s="14"/>
      <c r="K489" s="2"/>
      <c r="W489" s="2"/>
      <c r="X489" s="2"/>
      <c r="Y489" s="2"/>
      <c r="AA489" s="2"/>
      <c r="AB489" s="2"/>
    </row>
    <row r="490" spans="1:28" ht="11.25">
      <c r="A490" s="14"/>
      <c r="D490" s="14"/>
      <c r="E490" s="14"/>
      <c r="F490" s="14"/>
      <c r="K490" s="2"/>
      <c r="W490" s="2"/>
      <c r="X490" s="2"/>
      <c r="Y490" s="2"/>
      <c r="AA490" s="2"/>
      <c r="AB490" s="2"/>
    </row>
    <row r="491" spans="1:28" ht="11.25">
      <c r="A491" s="14"/>
      <c r="D491" s="14"/>
      <c r="E491" s="14"/>
      <c r="F491" s="14"/>
      <c r="K491" s="2"/>
      <c r="W491" s="2"/>
      <c r="X491" s="2"/>
      <c r="Y491" s="2"/>
      <c r="AA491" s="2"/>
      <c r="AB491" s="2"/>
    </row>
    <row r="492" spans="1:28" ht="11.25">
      <c r="A492" s="14"/>
      <c r="D492" s="14"/>
      <c r="E492" s="14"/>
      <c r="F492" s="14"/>
      <c r="K492" s="2"/>
      <c r="W492" s="2"/>
      <c r="X492" s="2"/>
      <c r="Y492" s="2"/>
      <c r="AA492" s="2"/>
      <c r="AB492" s="2"/>
    </row>
    <row r="493" spans="1:28" ht="11.25">
      <c r="A493" s="14"/>
      <c r="D493" s="14"/>
      <c r="E493" s="14"/>
      <c r="F493" s="14"/>
      <c r="K493" s="2"/>
      <c r="W493" s="2"/>
      <c r="X493" s="2"/>
      <c r="Y493" s="2"/>
      <c r="AA493" s="2"/>
      <c r="AB493" s="2"/>
    </row>
    <row r="494" spans="1:28" ht="11.25">
      <c r="A494" s="14"/>
      <c r="D494" s="14"/>
      <c r="E494" s="14"/>
      <c r="F494" s="14"/>
      <c r="K494" s="2"/>
      <c r="W494" s="2"/>
      <c r="X494" s="2"/>
      <c r="Y494" s="2"/>
      <c r="AA494" s="2"/>
      <c r="AB494" s="2"/>
    </row>
    <row r="495" spans="1:28" ht="11.25">
      <c r="A495" s="14"/>
      <c r="D495" s="14"/>
      <c r="E495" s="14"/>
      <c r="F495" s="14"/>
      <c r="K495" s="2"/>
      <c r="W495" s="2"/>
      <c r="X495" s="2"/>
      <c r="Y495" s="2"/>
      <c r="AA495" s="2"/>
      <c r="AB495" s="2"/>
    </row>
    <row r="496" spans="1:28" ht="11.25">
      <c r="A496" s="14"/>
      <c r="D496" s="14"/>
      <c r="E496" s="14"/>
      <c r="F496" s="14"/>
      <c r="K496" s="2"/>
      <c r="W496" s="2"/>
      <c r="X496" s="2"/>
      <c r="Y496" s="2"/>
      <c r="AA496" s="2"/>
      <c r="AB496" s="2"/>
    </row>
    <row r="497" spans="1:28" ht="11.25">
      <c r="A497" s="14"/>
      <c r="D497" s="14"/>
      <c r="E497" s="14"/>
      <c r="F497" s="14"/>
      <c r="K497" s="2"/>
      <c r="W497" s="2"/>
      <c r="X497" s="2"/>
      <c r="Y497" s="2"/>
      <c r="AA497" s="2"/>
      <c r="AB497" s="2"/>
    </row>
    <row r="498" spans="1:28" ht="11.25">
      <c r="A498" s="14"/>
      <c r="D498" s="14"/>
      <c r="E498" s="14"/>
      <c r="F498" s="14"/>
      <c r="K498" s="2"/>
      <c r="W498" s="2"/>
      <c r="X498" s="2"/>
      <c r="Y498" s="2"/>
      <c r="AA498" s="2"/>
      <c r="AB498" s="2"/>
    </row>
    <row r="499" spans="1:28" ht="11.25">
      <c r="A499" s="14"/>
      <c r="D499" s="14"/>
      <c r="E499" s="14"/>
      <c r="F499" s="14"/>
      <c r="K499" s="2"/>
      <c r="W499" s="2"/>
      <c r="X499" s="2"/>
      <c r="Y499" s="2"/>
      <c r="AA499" s="2"/>
      <c r="AB499" s="2"/>
    </row>
    <row r="500" spans="1:28" ht="11.25">
      <c r="A500" s="14"/>
      <c r="D500" s="14"/>
      <c r="E500" s="14"/>
      <c r="F500" s="14"/>
      <c r="K500" s="2"/>
      <c r="W500" s="2"/>
      <c r="X500" s="2"/>
      <c r="Y500" s="2"/>
      <c r="AA500" s="2"/>
      <c r="AB500" s="2"/>
    </row>
    <row r="501" spans="1:28" ht="11.25">
      <c r="A501" s="14"/>
      <c r="D501" s="14"/>
      <c r="E501" s="14"/>
      <c r="F501" s="14"/>
      <c r="K501" s="2"/>
      <c r="W501" s="2"/>
      <c r="X501" s="2"/>
      <c r="Y501" s="2"/>
      <c r="AA501" s="2"/>
      <c r="AB501" s="2"/>
    </row>
    <row r="502" spans="1:28" ht="11.25">
      <c r="A502" s="14"/>
      <c r="D502" s="14"/>
      <c r="E502" s="14"/>
      <c r="F502" s="14"/>
      <c r="K502" s="2"/>
      <c r="W502" s="2"/>
      <c r="X502" s="2"/>
      <c r="Y502" s="2"/>
      <c r="AA502" s="2"/>
      <c r="AB502" s="2"/>
    </row>
    <row r="503" spans="1:28" ht="11.25">
      <c r="A503" s="14"/>
      <c r="D503" s="14"/>
      <c r="E503" s="14"/>
      <c r="F503" s="14"/>
      <c r="K503" s="2"/>
      <c r="W503" s="2"/>
      <c r="X503" s="2"/>
      <c r="Y503" s="2"/>
      <c r="AA503" s="2"/>
      <c r="AB503" s="2"/>
    </row>
    <row r="504" spans="1:28" ht="11.25">
      <c r="A504" s="14"/>
      <c r="D504" s="14"/>
      <c r="E504" s="14"/>
      <c r="F504" s="14"/>
      <c r="K504" s="2"/>
      <c r="W504" s="2"/>
      <c r="X504" s="2"/>
      <c r="Y504" s="2"/>
      <c r="AA504" s="2"/>
      <c r="AB504" s="2"/>
    </row>
    <row r="505" spans="1:28" ht="11.25">
      <c r="A505" s="14"/>
      <c r="D505" s="14"/>
      <c r="E505" s="14"/>
      <c r="F505" s="14"/>
      <c r="K505" s="2"/>
      <c r="W505" s="2"/>
      <c r="X505" s="2"/>
      <c r="Y505" s="2"/>
      <c r="AA505" s="2"/>
      <c r="AB505" s="2"/>
    </row>
    <row r="506" spans="1:28" ht="11.25">
      <c r="A506" s="14"/>
      <c r="D506" s="14"/>
      <c r="E506" s="14"/>
      <c r="F506" s="14"/>
      <c r="K506" s="2"/>
      <c r="W506" s="2"/>
      <c r="X506" s="2"/>
      <c r="Y506" s="2"/>
      <c r="AA506" s="2"/>
      <c r="AB506" s="2"/>
    </row>
    <row r="507" spans="1:28" ht="11.25">
      <c r="A507" s="14"/>
      <c r="D507" s="14"/>
      <c r="E507" s="14"/>
      <c r="F507" s="14"/>
      <c r="K507" s="2"/>
      <c r="W507" s="2"/>
      <c r="X507" s="2"/>
      <c r="Y507" s="2"/>
      <c r="AA507" s="2"/>
      <c r="AB507" s="2"/>
    </row>
    <row r="508" spans="1:28" ht="11.25">
      <c r="A508" s="14"/>
      <c r="D508" s="14"/>
      <c r="E508" s="14"/>
      <c r="F508" s="14"/>
      <c r="K508" s="2"/>
      <c r="W508" s="2"/>
      <c r="X508" s="2"/>
      <c r="Y508" s="2"/>
      <c r="AA508" s="2"/>
      <c r="AB508" s="2"/>
    </row>
    <row r="509" spans="1:28" ht="11.25">
      <c r="A509" s="14"/>
      <c r="D509" s="14"/>
      <c r="E509" s="14"/>
      <c r="F509" s="14"/>
      <c r="K509" s="2"/>
      <c r="W509" s="2"/>
      <c r="X509" s="2"/>
      <c r="Y509" s="2"/>
      <c r="AA509" s="2"/>
      <c r="AB509" s="2"/>
    </row>
    <row r="510" spans="1:28" ht="11.25">
      <c r="A510" s="14"/>
      <c r="D510" s="14"/>
      <c r="E510" s="14"/>
      <c r="F510" s="14"/>
      <c r="K510" s="2"/>
      <c r="W510" s="2"/>
      <c r="X510" s="2"/>
      <c r="Y510" s="2"/>
      <c r="AA510" s="2"/>
      <c r="AB510" s="2"/>
    </row>
    <row r="511" spans="1:28" ht="11.25">
      <c r="A511" s="14"/>
      <c r="D511" s="14"/>
      <c r="E511" s="14"/>
      <c r="F511" s="14"/>
      <c r="K511" s="2"/>
      <c r="W511" s="2"/>
      <c r="X511" s="2"/>
      <c r="Y511" s="2"/>
      <c r="AA511" s="2"/>
      <c r="AB511" s="2"/>
    </row>
    <row r="512" spans="1:28" ht="11.25">
      <c r="A512" s="14"/>
      <c r="D512" s="14"/>
      <c r="E512" s="14"/>
      <c r="F512" s="14"/>
      <c r="K512" s="2"/>
      <c r="W512" s="2"/>
      <c r="X512" s="2"/>
      <c r="Y512" s="2"/>
      <c r="AA512" s="2"/>
      <c r="AB512" s="2"/>
    </row>
    <row r="513" spans="1:28" ht="11.25">
      <c r="A513" s="14"/>
      <c r="D513" s="14"/>
      <c r="E513" s="14"/>
      <c r="F513" s="14"/>
      <c r="K513" s="2"/>
      <c r="W513" s="2"/>
      <c r="X513" s="2"/>
      <c r="Y513" s="2"/>
      <c r="AA513" s="2"/>
      <c r="AB513" s="2"/>
    </row>
    <row r="514" spans="1:28" ht="11.25">
      <c r="A514" s="14"/>
      <c r="D514" s="14"/>
      <c r="E514" s="14"/>
      <c r="F514" s="14"/>
      <c r="K514" s="2"/>
      <c r="W514" s="2"/>
      <c r="X514" s="2"/>
      <c r="Y514" s="2"/>
      <c r="AA514" s="2"/>
      <c r="AB514" s="2"/>
    </row>
    <row r="515" spans="1:28" ht="11.25">
      <c r="A515" s="14"/>
      <c r="D515" s="14"/>
      <c r="E515" s="14"/>
      <c r="F515" s="14"/>
      <c r="K515" s="2"/>
      <c r="W515" s="2"/>
      <c r="X515" s="2"/>
      <c r="Y515" s="2"/>
      <c r="AA515" s="2"/>
      <c r="AB515" s="2"/>
    </row>
    <row r="516" spans="1:28" ht="11.25">
      <c r="A516" s="14"/>
      <c r="D516" s="14"/>
      <c r="E516" s="14"/>
      <c r="F516" s="14"/>
      <c r="K516" s="2"/>
      <c r="W516" s="2"/>
      <c r="X516" s="2"/>
      <c r="Y516" s="2"/>
      <c r="AA516" s="2"/>
      <c r="AB516" s="2"/>
    </row>
    <row r="517" spans="1:28" ht="11.25">
      <c r="A517" s="14"/>
      <c r="D517" s="14"/>
      <c r="E517" s="14"/>
      <c r="F517" s="14"/>
      <c r="K517" s="2"/>
      <c r="W517" s="2"/>
      <c r="X517" s="2"/>
      <c r="Y517" s="2"/>
      <c r="AA517" s="2"/>
      <c r="AB517" s="2"/>
    </row>
    <row r="518" spans="1:28" ht="11.25">
      <c r="A518" s="14"/>
      <c r="D518" s="14"/>
      <c r="E518" s="14"/>
      <c r="F518" s="14"/>
      <c r="K518" s="2"/>
      <c r="W518" s="2"/>
      <c r="X518" s="2"/>
      <c r="Y518" s="2"/>
      <c r="AA518" s="2"/>
      <c r="AB518" s="2"/>
    </row>
    <row r="519" spans="1:28" ht="11.25">
      <c r="A519" s="14"/>
      <c r="D519" s="14"/>
      <c r="E519" s="14"/>
      <c r="F519" s="14"/>
      <c r="K519" s="2"/>
      <c r="W519" s="2"/>
      <c r="X519" s="2"/>
      <c r="Y519" s="2"/>
      <c r="AA519" s="2"/>
      <c r="AB519" s="2"/>
    </row>
    <row r="520" spans="1:28" ht="11.25">
      <c r="A520" s="14"/>
      <c r="D520" s="14"/>
      <c r="E520" s="14"/>
      <c r="F520" s="14"/>
      <c r="K520" s="2"/>
      <c r="W520" s="2"/>
      <c r="X520" s="2"/>
      <c r="Y520" s="2"/>
      <c r="AA520" s="2"/>
      <c r="AB520" s="2"/>
    </row>
    <row r="521" spans="1:28" ht="11.25">
      <c r="A521" s="14"/>
      <c r="D521" s="14"/>
      <c r="E521" s="14"/>
      <c r="F521" s="14"/>
      <c r="K521" s="2"/>
      <c r="W521" s="2"/>
      <c r="X521" s="2"/>
      <c r="Y521" s="2"/>
      <c r="AA521" s="2"/>
      <c r="AB521" s="2"/>
    </row>
    <row r="522" spans="1:28" ht="11.25">
      <c r="A522" s="14"/>
      <c r="D522" s="14"/>
      <c r="E522" s="14"/>
      <c r="F522" s="14"/>
      <c r="K522" s="2"/>
      <c r="W522" s="2"/>
      <c r="X522" s="2"/>
      <c r="Y522" s="2"/>
      <c r="AA522" s="2"/>
      <c r="AB522" s="2"/>
    </row>
    <row r="523" spans="1:28" ht="11.25">
      <c r="A523" s="14"/>
      <c r="D523" s="14"/>
      <c r="E523" s="14"/>
      <c r="F523" s="14"/>
      <c r="K523" s="2"/>
      <c r="W523" s="2"/>
      <c r="X523" s="2"/>
      <c r="Y523" s="2"/>
      <c r="AA523" s="2"/>
      <c r="AB523" s="2"/>
    </row>
    <row r="524" spans="1:28" ht="11.25">
      <c r="A524" s="14"/>
      <c r="D524" s="14"/>
      <c r="E524" s="14"/>
      <c r="F524" s="14"/>
      <c r="K524" s="2"/>
      <c r="W524" s="2"/>
      <c r="X524" s="2"/>
      <c r="Y524" s="2"/>
      <c r="AA524" s="2"/>
      <c r="AB524" s="2"/>
    </row>
    <row r="525" spans="1:28" ht="11.25">
      <c r="A525" s="14"/>
      <c r="D525" s="14"/>
      <c r="E525" s="14"/>
      <c r="F525" s="14"/>
      <c r="K525" s="2"/>
      <c r="W525" s="2"/>
      <c r="X525" s="2"/>
      <c r="Y525" s="2"/>
      <c r="AA525" s="2"/>
      <c r="AB525" s="2"/>
    </row>
    <row r="526" spans="1:28" ht="11.25">
      <c r="A526" s="14"/>
      <c r="D526" s="14"/>
      <c r="E526" s="14"/>
      <c r="F526" s="14"/>
      <c r="K526" s="2"/>
      <c r="W526" s="2"/>
      <c r="X526" s="2"/>
      <c r="Y526" s="2"/>
      <c r="AA526" s="2"/>
      <c r="AB526" s="2"/>
    </row>
    <row r="527" spans="1:28" ht="11.25">
      <c r="A527" s="14"/>
      <c r="D527" s="14"/>
      <c r="E527" s="14"/>
      <c r="F527" s="14"/>
      <c r="K527" s="2"/>
      <c r="W527" s="2"/>
      <c r="X527" s="2"/>
      <c r="Y527" s="2"/>
      <c r="AA527" s="2"/>
      <c r="AB527" s="2"/>
    </row>
    <row r="528" spans="1:28" ht="11.25">
      <c r="A528" s="14"/>
      <c r="D528" s="14"/>
      <c r="E528" s="14"/>
      <c r="F528" s="14"/>
      <c r="K528" s="2"/>
      <c r="W528" s="2"/>
      <c r="X528" s="2"/>
      <c r="Y528" s="2"/>
      <c r="AA528" s="2"/>
      <c r="AB528" s="2"/>
    </row>
    <row r="529" spans="1:28" ht="11.25">
      <c r="A529" s="14"/>
      <c r="D529" s="14"/>
      <c r="E529" s="14"/>
      <c r="F529" s="14"/>
      <c r="K529" s="2"/>
      <c r="W529" s="2"/>
      <c r="X529" s="2"/>
      <c r="Y529" s="2"/>
      <c r="AA529" s="2"/>
      <c r="AB529" s="2"/>
    </row>
    <row r="530" spans="1:28" ht="11.25">
      <c r="A530" s="14"/>
      <c r="D530" s="14"/>
      <c r="E530" s="14"/>
      <c r="F530" s="14"/>
      <c r="K530" s="2"/>
      <c r="W530" s="2"/>
      <c r="X530" s="2"/>
      <c r="Y530" s="2"/>
      <c r="AA530" s="2"/>
      <c r="AB530" s="2"/>
    </row>
    <row r="531" spans="1:28" ht="11.25">
      <c r="A531" s="14"/>
      <c r="D531" s="14"/>
      <c r="E531" s="14"/>
      <c r="F531" s="14"/>
      <c r="K531" s="2"/>
      <c r="W531" s="2"/>
      <c r="X531" s="2"/>
      <c r="Y531" s="2"/>
      <c r="AA531" s="2"/>
      <c r="AB531" s="2"/>
    </row>
    <row r="532" spans="1:28" ht="11.25">
      <c r="A532" s="14"/>
      <c r="D532" s="14"/>
      <c r="E532" s="14"/>
      <c r="F532" s="14"/>
      <c r="K532" s="2"/>
      <c r="W532" s="2"/>
      <c r="X532" s="2"/>
      <c r="Y532" s="2"/>
      <c r="AA532" s="2"/>
      <c r="AB532" s="2"/>
    </row>
    <row r="533" spans="1:28" ht="11.25">
      <c r="A533" s="14"/>
      <c r="D533" s="14"/>
      <c r="E533" s="14"/>
      <c r="F533" s="14"/>
      <c r="K533" s="2"/>
      <c r="W533" s="2"/>
      <c r="X533" s="2"/>
      <c r="Y533" s="2"/>
      <c r="AA533" s="2"/>
      <c r="AB533" s="2"/>
    </row>
    <row r="534" spans="1:28" ht="11.25">
      <c r="A534" s="14"/>
      <c r="D534" s="14"/>
      <c r="E534" s="14"/>
      <c r="F534" s="14"/>
      <c r="K534" s="2"/>
      <c r="W534" s="2"/>
      <c r="X534" s="2"/>
      <c r="Y534" s="2"/>
      <c r="AA534" s="2"/>
      <c r="AB534" s="2"/>
    </row>
    <row r="535" spans="1:28" ht="11.25">
      <c r="A535" s="14"/>
      <c r="D535" s="14"/>
      <c r="E535" s="14"/>
      <c r="F535" s="14"/>
      <c r="K535" s="2"/>
      <c r="W535" s="2"/>
      <c r="X535" s="2"/>
      <c r="Y535" s="2"/>
      <c r="AA535" s="2"/>
      <c r="AB535" s="2"/>
    </row>
    <row r="536" spans="1:28" ht="11.25">
      <c r="A536" s="14"/>
      <c r="D536" s="14"/>
      <c r="E536" s="14"/>
      <c r="F536" s="14"/>
      <c r="K536" s="2"/>
      <c r="W536" s="2"/>
      <c r="X536" s="2"/>
      <c r="Y536" s="2"/>
      <c r="AA536" s="2"/>
      <c r="AB536" s="2"/>
    </row>
    <row r="537" spans="1:28" ht="11.25">
      <c r="A537" s="14"/>
      <c r="D537" s="14"/>
      <c r="E537" s="14"/>
      <c r="F537" s="14"/>
      <c r="K537" s="2"/>
      <c r="W537" s="2"/>
      <c r="X537" s="2"/>
      <c r="Y537" s="2"/>
      <c r="AA537" s="2"/>
      <c r="AB537" s="2"/>
    </row>
    <row r="538" spans="1:28" ht="11.25">
      <c r="A538" s="14"/>
      <c r="D538" s="14"/>
      <c r="E538" s="14"/>
      <c r="F538" s="14"/>
      <c r="K538" s="2"/>
      <c r="W538" s="2"/>
      <c r="X538" s="2"/>
      <c r="Y538" s="2"/>
      <c r="AA538" s="2"/>
      <c r="AB538" s="2"/>
    </row>
    <row r="539" spans="1:28" ht="11.25">
      <c r="A539" s="14"/>
      <c r="D539" s="14"/>
      <c r="E539" s="14"/>
      <c r="F539" s="14"/>
      <c r="K539" s="2"/>
      <c r="W539" s="2"/>
      <c r="X539" s="2"/>
      <c r="Y539" s="2"/>
      <c r="AA539" s="2"/>
      <c r="AB539" s="2"/>
    </row>
    <row r="540" spans="1:28" ht="11.25">
      <c r="A540" s="14"/>
      <c r="D540" s="14"/>
      <c r="E540" s="14"/>
      <c r="F540" s="14"/>
      <c r="K540" s="2"/>
      <c r="W540" s="2"/>
      <c r="X540" s="2"/>
      <c r="Y540" s="2"/>
      <c r="AA540" s="2"/>
      <c r="AB540" s="2"/>
    </row>
    <row r="541" spans="1:28" ht="11.25">
      <c r="A541" s="14"/>
      <c r="D541" s="14"/>
      <c r="E541" s="14"/>
      <c r="F541" s="14"/>
      <c r="K541" s="2"/>
      <c r="W541" s="2"/>
      <c r="X541" s="2"/>
      <c r="Y541" s="2"/>
      <c r="AA541" s="2"/>
      <c r="AB541" s="2"/>
    </row>
    <row r="542" spans="1:28" ht="11.25">
      <c r="A542" s="14"/>
      <c r="D542" s="14"/>
      <c r="E542" s="14"/>
      <c r="F542" s="14"/>
      <c r="K542" s="2"/>
      <c r="W542" s="2"/>
      <c r="X542" s="2"/>
      <c r="Y542" s="2"/>
      <c r="AA542" s="2"/>
      <c r="AB542" s="2"/>
    </row>
    <row r="543" spans="1:28" ht="11.25">
      <c r="A543" s="14"/>
      <c r="D543" s="14"/>
      <c r="E543" s="14"/>
      <c r="F543" s="14"/>
      <c r="K543" s="2"/>
      <c r="W543" s="2"/>
      <c r="X543" s="2"/>
      <c r="Y543" s="2"/>
      <c r="AA543" s="2"/>
      <c r="AB543" s="2"/>
    </row>
    <row r="544" spans="1:28" ht="11.25">
      <c r="A544" s="14"/>
      <c r="D544" s="14"/>
      <c r="E544" s="14"/>
      <c r="F544" s="14"/>
      <c r="K544" s="2"/>
      <c r="W544" s="2"/>
      <c r="X544" s="2"/>
      <c r="Y544" s="2"/>
      <c r="AA544" s="2"/>
      <c r="AB544" s="2"/>
    </row>
    <row r="545" spans="1:28" ht="11.25">
      <c r="A545" s="14"/>
      <c r="D545" s="14"/>
      <c r="E545" s="14"/>
      <c r="F545" s="14"/>
      <c r="K545" s="2"/>
      <c r="W545" s="2"/>
      <c r="X545" s="2"/>
      <c r="Y545" s="2"/>
      <c r="AA545" s="2"/>
      <c r="AB545" s="2"/>
    </row>
    <row r="546" spans="1:28" ht="11.25">
      <c r="A546" s="14"/>
      <c r="D546" s="14"/>
      <c r="E546" s="14"/>
      <c r="F546" s="14"/>
      <c r="K546" s="2"/>
      <c r="W546" s="2"/>
      <c r="X546" s="2"/>
      <c r="Y546" s="2"/>
      <c r="AA546" s="2"/>
      <c r="AB546" s="2"/>
    </row>
    <row r="547" spans="1:28" ht="11.25">
      <c r="A547" s="14"/>
      <c r="D547" s="14"/>
      <c r="E547" s="14"/>
      <c r="F547" s="14"/>
      <c r="K547" s="2"/>
      <c r="W547" s="2"/>
      <c r="X547" s="2"/>
      <c r="Y547" s="2"/>
      <c r="AA547" s="2"/>
      <c r="AB547" s="2"/>
    </row>
    <row r="548" spans="1:28" ht="11.25">
      <c r="A548" s="14"/>
      <c r="D548" s="14"/>
      <c r="E548" s="14"/>
      <c r="F548" s="14"/>
      <c r="K548" s="2"/>
      <c r="W548" s="2"/>
      <c r="X548" s="2"/>
      <c r="Y548" s="2"/>
      <c r="AA548" s="2"/>
      <c r="AB548" s="2"/>
    </row>
    <row r="549" spans="1:28" ht="11.25">
      <c r="A549" s="14"/>
      <c r="D549" s="14"/>
      <c r="E549" s="14"/>
      <c r="F549" s="14"/>
      <c r="K549" s="2"/>
      <c r="W549" s="2"/>
      <c r="X549" s="2"/>
      <c r="Y549" s="2"/>
      <c r="AA549" s="2"/>
      <c r="AB549" s="2"/>
    </row>
    <row r="550" spans="1:28" ht="11.25">
      <c r="A550" s="14"/>
      <c r="D550" s="14"/>
      <c r="E550" s="14"/>
      <c r="F550" s="14"/>
      <c r="K550" s="2"/>
      <c r="W550" s="2"/>
      <c r="X550" s="2"/>
      <c r="Y550" s="2"/>
      <c r="AA550" s="2"/>
      <c r="AB550" s="2"/>
    </row>
    <row r="551" spans="1:28" ht="11.25">
      <c r="A551" s="14"/>
      <c r="D551" s="14"/>
      <c r="E551" s="14"/>
      <c r="F551" s="14"/>
      <c r="K551" s="2"/>
      <c r="W551" s="2"/>
      <c r="X551" s="2"/>
      <c r="Y551" s="2"/>
      <c r="AA551" s="2"/>
      <c r="AB551" s="2"/>
    </row>
    <row r="552" spans="1:28" ht="11.25">
      <c r="A552" s="14"/>
      <c r="D552" s="14"/>
      <c r="E552" s="14"/>
      <c r="F552" s="14"/>
      <c r="K552" s="2"/>
      <c r="W552" s="2"/>
      <c r="X552" s="2"/>
      <c r="Y552" s="2"/>
      <c r="AA552" s="2"/>
      <c r="AB552" s="2"/>
    </row>
    <row r="553" spans="1:28" ht="11.25">
      <c r="A553" s="14"/>
      <c r="D553" s="14"/>
      <c r="E553" s="14"/>
      <c r="F553" s="14"/>
      <c r="K553" s="2"/>
      <c r="W553" s="2"/>
      <c r="X553" s="2"/>
      <c r="Y553" s="2"/>
      <c r="AA553" s="2"/>
      <c r="AB553" s="2"/>
    </row>
    <row r="554" spans="1:28" ht="11.25">
      <c r="A554" s="14"/>
      <c r="D554" s="14"/>
      <c r="E554" s="14"/>
      <c r="F554" s="14"/>
      <c r="K554" s="2"/>
      <c r="W554" s="2"/>
      <c r="X554" s="2"/>
      <c r="Y554" s="2"/>
      <c r="AA554" s="2"/>
      <c r="AB554" s="2"/>
    </row>
    <row r="555" spans="1:28" ht="11.25">
      <c r="A555" s="14"/>
      <c r="D555" s="14"/>
      <c r="E555" s="14"/>
      <c r="F555" s="14"/>
      <c r="K555" s="2"/>
      <c r="W555" s="2"/>
      <c r="X555" s="2"/>
      <c r="Y555" s="2"/>
      <c r="AA555" s="2"/>
      <c r="AB555" s="2"/>
    </row>
    <row r="556" spans="1:28" ht="11.25">
      <c r="A556" s="14"/>
      <c r="D556" s="14"/>
      <c r="E556" s="14"/>
      <c r="F556" s="14"/>
      <c r="K556" s="2"/>
      <c r="W556" s="2"/>
      <c r="X556" s="2"/>
      <c r="Y556" s="2"/>
      <c r="AA556" s="2"/>
      <c r="AB556" s="2"/>
    </row>
    <row r="557" spans="1:28" ht="11.25">
      <c r="A557" s="14"/>
      <c r="D557" s="14"/>
      <c r="E557" s="14"/>
      <c r="F557" s="14"/>
      <c r="K557" s="2"/>
      <c r="W557" s="2"/>
      <c r="X557" s="2"/>
      <c r="Y557" s="2"/>
      <c r="AA557" s="2"/>
      <c r="AB557" s="2"/>
    </row>
    <row r="558" spans="1:28" ht="11.25">
      <c r="A558" s="14"/>
      <c r="D558" s="14"/>
      <c r="E558" s="14"/>
      <c r="F558" s="14"/>
      <c r="K558" s="2"/>
      <c r="W558" s="2"/>
      <c r="X558" s="2"/>
      <c r="Y558" s="2"/>
      <c r="AA558" s="2"/>
      <c r="AB558" s="2"/>
    </row>
    <row r="559" spans="1:28" ht="11.25">
      <c r="A559" s="14"/>
      <c r="D559" s="14"/>
      <c r="E559" s="14"/>
      <c r="F559" s="14"/>
      <c r="K559" s="2"/>
      <c r="W559" s="2"/>
      <c r="X559" s="2"/>
      <c r="Y559" s="2"/>
      <c r="AA559" s="2"/>
      <c r="AB559" s="2"/>
    </row>
    <row r="560" spans="1:28" ht="11.25">
      <c r="A560" s="14"/>
      <c r="D560" s="14"/>
      <c r="E560" s="14"/>
      <c r="F560" s="14"/>
      <c r="K560" s="2"/>
      <c r="W560" s="2"/>
      <c r="X560" s="2"/>
      <c r="Y560" s="2"/>
      <c r="AA560" s="2"/>
      <c r="AB560" s="2"/>
    </row>
    <row r="561" spans="1:28" ht="11.25">
      <c r="A561" s="14"/>
      <c r="D561" s="14"/>
      <c r="E561" s="14"/>
      <c r="F561" s="14"/>
      <c r="K561" s="2"/>
      <c r="W561" s="2"/>
      <c r="X561" s="2"/>
      <c r="Y561" s="2"/>
      <c r="AA561" s="2"/>
      <c r="AB561" s="2"/>
    </row>
  </sheetData>
  <sheetProtection password="DC73" sheet="1" objects="1" scenarios="1"/>
  <mergeCells count="1">
    <mergeCell ref="AA3:AB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">
    <tabColor rgb="FF7030A0"/>
  </sheetPr>
  <dimension ref="A1:S37"/>
  <sheetViews>
    <sheetView zoomScalePageLayoutView="0" workbookViewId="0" topLeftCell="A1">
      <selection activeCell="Q7" sqref="Q7"/>
    </sheetView>
  </sheetViews>
  <sheetFormatPr defaultColWidth="11.421875" defaultRowHeight="15"/>
  <cols>
    <col min="1" max="1" width="12.7109375" style="23" customWidth="1"/>
    <col min="2" max="8" width="4.28125" style="23" customWidth="1"/>
    <col min="9" max="15" width="2.28125" style="23" customWidth="1"/>
    <col min="16" max="16" width="60.421875" style="23" customWidth="1"/>
    <col min="17" max="18" width="20.7109375" style="23" customWidth="1"/>
    <col min="19" max="16384" width="11.421875" style="1" customWidth="1"/>
  </cols>
  <sheetData>
    <row r="1" spans="1:16" ht="15.75">
      <c r="A1" s="210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9.5" customHeight="1">
      <c r="A2" s="209" t="s">
        <v>135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4"/>
    </row>
    <row r="3" spans="1:16" ht="15.75" thickBot="1">
      <c r="A3" s="24" t="s">
        <v>123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8" ht="24" thickBot="1" thickTop="1">
      <c r="A4" s="61" t="s">
        <v>93</v>
      </c>
      <c r="B4" s="61" t="s">
        <v>94</v>
      </c>
      <c r="C4" s="61" t="s">
        <v>95</v>
      </c>
      <c r="D4" s="61" t="s">
        <v>96</v>
      </c>
      <c r="E4" s="61" t="s">
        <v>97</v>
      </c>
      <c r="F4" s="61" t="s">
        <v>98</v>
      </c>
      <c r="G4" s="61" t="s">
        <v>99</v>
      </c>
      <c r="H4" s="61" t="s">
        <v>100</v>
      </c>
      <c r="I4" s="338" t="s">
        <v>101</v>
      </c>
      <c r="J4" s="339"/>
      <c r="K4" s="339"/>
      <c r="L4" s="339"/>
      <c r="M4" s="339"/>
      <c r="N4" s="339"/>
      <c r="O4" s="339"/>
      <c r="P4" s="340"/>
      <c r="Q4" s="61">
        <v>2012</v>
      </c>
      <c r="R4" s="61">
        <v>2011</v>
      </c>
    </row>
    <row r="5" spans="1:18" ht="15.75" thickTop="1">
      <c r="A5" s="62" t="str">
        <f>+EACat!U8</f>
        <v>3,1,0,0,0,0,0</v>
      </c>
      <c r="B5" s="62">
        <f>+EACat!L8</f>
        <v>3</v>
      </c>
      <c r="C5" s="62">
        <f>+EACat!M8</f>
        <v>1</v>
      </c>
      <c r="D5" s="62">
        <f>+EACat!N8</f>
        <v>0</v>
      </c>
      <c r="E5" s="62">
        <f>+EACat!O8</f>
        <v>0</v>
      </c>
      <c r="F5" s="62">
        <f>+EACat!P8</f>
        <v>0</v>
      </c>
      <c r="G5" s="62">
        <f>+EACat!Q8</f>
        <v>0</v>
      </c>
      <c r="H5" s="62">
        <f>+EACat!R8</f>
        <v>0</v>
      </c>
      <c r="I5" s="63" t="str">
        <f>EACat!E8</f>
        <v>INGRESOS Y OTROS BENEFICIOS</v>
      </c>
      <c r="J5" s="64"/>
      <c r="K5" s="64"/>
      <c r="L5" s="65"/>
      <c r="M5" s="64"/>
      <c r="N5" s="64"/>
      <c r="O5" s="64"/>
      <c r="P5" s="66"/>
      <c r="Q5" s="143">
        <f>+Q6+Q11+Q15</f>
        <v>395344064.04</v>
      </c>
      <c r="R5" s="143">
        <f>+R6+R11+R15</f>
        <v>443550362</v>
      </c>
    </row>
    <row r="6" spans="1:18" ht="15">
      <c r="A6" s="67" t="str">
        <f>+EACat!U9</f>
        <v>3,1,1,0,0,0,0</v>
      </c>
      <c r="B6" s="67">
        <f>+EACat!L9</f>
        <v>3</v>
      </c>
      <c r="C6" s="67">
        <f>+EACat!M9</f>
        <v>1</v>
      </c>
      <c r="D6" s="67">
        <f>+EACat!N9</f>
        <v>1</v>
      </c>
      <c r="E6" s="67">
        <f>+EACat!O9</f>
        <v>0</v>
      </c>
      <c r="F6" s="67">
        <f>+EACat!P9</f>
        <v>0</v>
      </c>
      <c r="G6" s="67">
        <f>+EACat!Q9</f>
        <v>0</v>
      </c>
      <c r="H6" s="67">
        <f>+EACat!R9</f>
        <v>0</v>
      </c>
      <c r="I6" s="68"/>
      <c r="J6" s="69" t="str">
        <f>EACat!F9</f>
        <v>INGRESOS DE GESTIÓN</v>
      </c>
      <c r="K6" s="69"/>
      <c r="L6" s="70"/>
      <c r="M6" s="69"/>
      <c r="N6" s="69"/>
      <c r="O6" s="69"/>
      <c r="P6" s="71"/>
      <c r="Q6" s="144">
        <f>+Q7+Q8</f>
        <v>120808111.74</v>
      </c>
      <c r="R6" s="144">
        <f>+R7+R8</f>
        <v>177305469</v>
      </c>
    </row>
    <row r="7" spans="1:18" ht="15">
      <c r="A7" s="25" t="str">
        <f>+EACat!U11</f>
        <v>3,1,1,2,0,0,0</v>
      </c>
      <c r="B7" s="25">
        <f>+EACat!L11</f>
        <v>3</v>
      </c>
      <c r="C7" s="25">
        <f>+EACat!M11</f>
        <v>1</v>
      </c>
      <c r="D7" s="25">
        <f>+EACat!N11</f>
        <v>1</v>
      </c>
      <c r="E7" s="25">
        <f>+EACat!O11</f>
        <v>2</v>
      </c>
      <c r="F7" s="25">
        <f>+EACat!P11</f>
        <v>0</v>
      </c>
      <c r="G7" s="25">
        <f>+EACat!Q11</f>
        <v>0</v>
      </c>
      <c r="H7" s="25">
        <f>+EACat!R11</f>
        <v>0</v>
      </c>
      <c r="I7" s="26"/>
      <c r="J7" s="27"/>
      <c r="K7" s="28" t="str">
        <f>EACat!G11</f>
        <v>Cuotas y Aportaciones de Seguridad Social</v>
      </c>
      <c r="L7" s="28"/>
      <c r="M7" s="28"/>
      <c r="N7" s="28"/>
      <c r="O7" s="28"/>
      <c r="P7" s="29"/>
      <c r="Q7" s="45">
        <f>+'Hoja de trabajo EA 10 7 3'!E16</f>
        <v>0</v>
      </c>
      <c r="R7" s="45">
        <f>+'Hoja de trabajo EA 10 7 3'!F16</f>
        <v>0</v>
      </c>
    </row>
    <row r="8" spans="1:18" ht="15">
      <c r="A8" s="25" t="str">
        <f>+EACat!U16</f>
        <v>3,1,1,7,0,0,0</v>
      </c>
      <c r="B8" s="25">
        <f>+EACat!L16</f>
        <v>3</v>
      </c>
      <c r="C8" s="25">
        <f>+EACat!M16</f>
        <v>1</v>
      </c>
      <c r="D8" s="25">
        <f>+EACat!N16</f>
        <v>1</v>
      </c>
      <c r="E8" s="25">
        <f>+EACat!O16</f>
        <v>7</v>
      </c>
      <c r="F8" s="25">
        <f>+EACat!P16</f>
        <v>0</v>
      </c>
      <c r="G8" s="25">
        <f>+EACat!Q16</f>
        <v>0</v>
      </c>
      <c r="H8" s="25">
        <f>+EACat!R16</f>
        <v>0</v>
      </c>
      <c r="I8" s="26"/>
      <c r="J8" s="27"/>
      <c r="K8" s="28" t="str">
        <f>EACat!G16</f>
        <v>Ingresos por Venta de Bienes y Servicios</v>
      </c>
      <c r="L8" s="28"/>
      <c r="M8" s="30"/>
      <c r="N8" s="28"/>
      <c r="O8" s="28"/>
      <c r="P8" s="29"/>
      <c r="Q8" s="45">
        <f>+'Hoja de trabajo EA 10 7 3'!E17</f>
        <v>120808111.74</v>
      </c>
      <c r="R8" s="45">
        <f>+'Hoja de trabajo EA 10 7 3'!F17</f>
        <v>177305469</v>
      </c>
    </row>
    <row r="9" spans="1:19" s="179" customFormat="1" ht="15">
      <c r="A9" s="25" t="str">
        <f>+EACat!U17</f>
        <v>3,1,1,7,1,0,0</v>
      </c>
      <c r="B9" s="25">
        <f>+EACat!L17</f>
        <v>3</v>
      </c>
      <c r="C9" s="25">
        <f>+EACat!M17</f>
        <v>1</v>
      </c>
      <c r="D9" s="25">
        <f>+EACat!N17</f>
        <v>1</v>
      </c>
      <c r="E9" s="25">
        <f>+EACat!O17</f>
        <v>7</v>
      </c>
      <c r="F9" s="25">
        <f>+EACat!P17</f>
        <v>1</v>
      </c>
      <c r="G9" s="25">
        <f>+EACat!Q17</f>
        <v>0</v>
      </c>
      <c r="H9" s="25">
        <f>+EACat!R17</f>
        <v>0</v>
      </c>
      <c r="I9" s="26"/>
      <c r="J9" s="27"/>
      <c r="K9" s="28"/>
      <c r="L9" s="30" t="str">
        <f>EACat!H17</f>
        <v>Ingresos por Venta de Bienes y Servicios de Organismos Descentralizados (no empresariales y no financieras)</v>
      </c>
      <c r="M9" s="30"/>
      <c r="N9" s="28"/>
      <c r="O9" s="28"/>
      <c r="P9" s="29"/>
      <c r="Q9" s="45">
        <f>+'Hoja de trabajo EA 10 7 3'!E18</f>
        <v>120808111.74</v>
      </c>
      <c r="R9" s="45">
        <f>+'Hoja de trabajo EA 10 7 3'!F18</f>
        <v>177305469</v>
      </c>
      <c r="S9" s="180"/>
    </row>
    <row r="10" spans="1:19" s="179" customFormat="1" ht="15">
      <c r="A10" s="25" t="str">
        <f>+EACat!U18</f>
        <v>3,1,1,7,2,0,0</v>
      </c>
      <c r="B10" s="25">
        <f>+EACat!L18</f>
        <v>3</v>
      </c>
      <c r="C10" s="25">
        <f>+EACat!M18</f>
        <v>1</v>
      </c>
      <c r="D10" s="25">
        <f>+EACat!N18</f>
        <v>1</v>
      </c>
      <c r="E10" s="25">
        <f>+EACat!O18</f>
        <v>7</v>
      </c>
      <c r="F10" s="25">
        <f>+EACat!P18</f>
        <v>2</v>
      </c>
      <c r="G10" s="25">
        <f>+EACat!Q18</f>
        <v>0</v>
      </c>
      <c r="H10" s="25">
        <f>+EACat!R18</f>
        <v>0</v>
      </c>
      <c r="I10" s="26"/>
      <c r="J10" s="27"/>
      <c r="K10" s="28"/>
      <c r="L10" s="30" t="str">
        <f>EACat!H18</f>
        <v>Ingresos de Operación de Entidades Paraestatales Empresariales y no Financieras</v>
      </c>
      <c r="M10" s="30"/>
      <c r="N10" s="28"/>
      <c r="O10" s="28"/>
      <c r="P10" s="29"/>
      <c r="Q10" s="45">
        <f>+'Hoja de trabajo EA 10 7 3'!E19</f>
        <v>0</v>
      </c>
      <c r="R10" s="45">
        <f>+'Hoja de trabajo EA 10 7 3'!F19</f>
        <v>0</v>
      </c>
      <c r="S10" s="180"/>
    </row>
    <row r="11" spans="1:18" ht="15">
      <c r="A11" s="67" t="str">
        <f>+EACat!U19</f>
        <v>3,1,2,0,0,0,0</v>
      </c>
      <c r="B11" s="67">
        <f>+EACat!L19</f>
        <v>3</v>
      </c>
      <c r="C11" s="67">
        <f>+EACat!M19</f>
        <v>1</v>
      </c>
      <c r="D11" s="67">
        <f>+EACat!N19</f>
        <v>2</v>
      </c>
      <c r="E11" s="67">
        <f>+EACat!O19</f>
        <v>0</v>
      </c>
      <c r="F11" s="67">
        <f>+EACat!P19</f>
        <v>0</v>
      </c>
      <c r="G11" s="67">
        <f>+EACat!Q19</f>
        <v>0</v>
      </c>
      <c r="H11" s="67">
        <f>+EACat!R19</f>
        <v>0</v>
      </c>
      <c r="I11" s="68"/>
      <c r="J11" s="69" t="str">
        <f>EACat!F19</f>
        <v>PARTICIPACIONES, APORTACIONES, TRANSFERENCIAS, ASIGNACIONES, SUBSIDIOS Y OTRAS AYUDAS</v>
      </c>
      <c r="K11" s="69"/>
      <c r="L11" s="69"/>
      <c r="M11" s="69"/>
      <c r="N11" s="73"/>
      <c r="O11" s="69"/>
      <c r="P11" s="72"/>
      <c r="Q11" s="144">
        <f>+Q12</f>
        <v>269608716</v>
      </c>
      <c r="R11" s="144">
        <f>+R12</f>
        <v>260990787</v>
      </c>
    </row>
    <row r="12" spans="1:18" ht="15">
      <c r="A12" s="297" t="str">
        <f>+EACat!U20</f>
        <v>3,1,2,1,0,0,0</v>
      </c>
      <c r="B12" s="297">
        <f>+EACat!L20</f>
        <v>3</v>
      </c>
      <c r="C12" s="297">
        <f>+EACat!M20</f>
        <v>1</v>
      </c>
      <c r="D12" s="297">
        <f>+EACat!N20</f>
        <v>2</v>
      </c>
      <c r="E12" s="297">
        <f>+EACat!O20</f>
        <v>1</v>
      </c>
      <c r="F12" s="297">
        <f>+EACat!P20</f>
        <v>0</v>
      </c>
      <c r="G12" s="297">
        <f>+EACat!Q20</f>
        <v>0</v>
      </c>
      <c r="H12" s="297">
        <f>+EACat!R20</f>
        <v>0</v>
      </c>
      <c r="I12" s="68"/>
      <c r="J12" s="69"/>
      <c r="K12" s="70" t="str">
        <f>EACat!G20</f>
        <v>Transferencias, Asignaciones, Subsidios y Otras ayudas</v>
      </c>
      <c r="L12" s="70"/>
      <c r="M12" s="70"/>
      <c r="N12" s="298"/>
      <c r="O12" s="70"/>
      <c r="P12" s="299"/>
      <c r="Q12" s="300">
        <f>+Q13+Q14</f>
        <v>269608716</v>
      </c>
      <c r="R12" s="300">
        <f>+R13+R14</f>
        <v>260990787</v>
      </c>
    </row>
    <row r="13" spans="1:18" ht="15">
      <c r="A13" s="25" t="str">
        <f>+EACat!U21</f>
        <v>3,1,2,1,1,0,0</v>
      </c>
      <c r="B13" s="25">
        <f>+EACat!L21</f>
        <v>3</v>
      </c>
      <c r="C13" s="25">
        <f>+EACat!M21</f>
        <v>1</v>
      </c>
      <c r="D13" s="25">
        <f>+EACat!N21</f>
        <v>2</v>
      </c>
      <c r="E13" s="25">
        <f>+EACat!O21</f>
        <v>1</v>
      </c>
      <c r="F13" s="25">
        <f>+EACat!P21</f>
        <v>1</v>
      </c>
      <c r="G13" s="25">
        <f>+EACat!Q21</f>
        <v>0</v>
      </c>
      <c r="H13" s="25">
        <f>+EACat!R21</f>
        <v>0</v>
      </c>
      <c r="I13" s="26"/>
      <c r="J13" s="30"/>
      <c r="K13" s="28"/>
      <c r="L13" s="30" t="str">
        <f>EACat!H21</f>
        <v>Transferencias Internas y Asignaciones del Sector Público</v>
      </c>
      <c r="M13" s="28"/>
      <c r="N13" s="28"/>
      <c r="O13" s="28"/>
      <c r="P13" s="29"/>
      <c r="Q13" s="46">
        <f>+'Hoja de trabajo EA 10 7 3'!E23</f>
        <v>269608716</v>
      </c>
      <c r="R13" s="46">
        <f>+'Hoja de trabajo EA 10 7 3'!F23</f>
        <v>260990787</v>
      </c>
    </row>
    <row r="14" spans="1:18" ht="15">
      <c r="A14" s="25" t="str">
        <f>+EACat!U22</f>
        <v>3,1,2,1,2,0,0</v>
      </c>
      <c r="B14" s="25">
        <f>+EACat!L22</f>
        <v>3</v>
      </c>
      <c r="C14" s="25">
        <f>+EACat!M22</f>
        <v>1</v>
      </c>
      <c r="D14" s="25">
        <f>+EACat!N22</f>
        <v>2</v>
      </c>
      <c r="E14" s="25">
        <f>+EACat!O22</f>
        <v>1</v>
      </c>
      <c r="F14" s="25">
        <f>+EACat!P22</f>
        <v>2</v>
      </c>
      <c r="G14" s="25">
        <f>+EACat!Q22</f>
        <v>0</v>
      </c>
      <c r="H14" s="25">
        <f>+EACat!R22</f>
        <v>0</v>
      </c>
      <c r="I14" s="26"/>
      <c r="J14" s="27"/>
      <c r="K14" s="30"/>
      <c r="L14" s="30" t="str">
        <f>EACat!H22</f>
        <v>Subsidios y Subvenciones </v>
      </c>
      <c r="M14" s="30"/>
      <c r="N14" s="28"/>
      <c r="O14" s="28"/>
      <c r="P14" s="29"/>
      <c r="Q14" s="46">
        <f>+'Hoja de trabajo EA 10 7 3'!E24</f>
        <v>0</v>
      </c>
      <c r="R14" s="46">
        <f>+'Hoja de trabajo EA 10 7 3'!F24</f>
        <v>0</v>
      </c>
    </row>
    <row r="15" spans="1:18" ht="15">
      <c r="A15" s="67" t="str">
        <f>+EACat!U25</f>
        <v>3,1,50,0,0,0,0</v>
      </c>
      <c r="B15" s="67">
        <f>+EACat!L25</f>
        <v>3</v>
      </c>
      <c r="C15" s="67">
        <f>+EACat!M25</f>
        <v>1</v>
      </c>
      <c r="D15" s="67">
        <f>+EACat!N25</f>
        <v>50</v>
      </c>
      <c r="E15" s="67">
        <f>+EACat!O25</f>
        <v>0</v>
      </c>
      <c r="F15" s="67">
        <f>+EACat!P25</f>
        <v>0</v>
      </c>
      <c r="G15" s="67">
        <f>+EACat!Q25</f>
        <v>0</v>
      </c>
      <c r="H15" s="67">
        <f>+EACat!R25</f>
        <v>0</v>
      </c>
      <c r="I15" s="68"/>
      <c r="J15" s="69" t="str">
        <f>EACat!F25</f>
        <v>OTROS INGRESOS Y BENEFICIOS</v>
      </c>
      <c r="K15" s="69"/>
      <c r="L15" s="69"/>
      <c r="M15" s="69"/>
      <c r="N15" s="69"/>
      <c r="O15" s="69"/>
      <c r="P15" s="72"/>
      <c r="Q15" s="144">
        <f>+Q16+Q20+Q21+Q22+Q23</f>
        <v>4927236.3</v>
      </c>
      <c r="R15" s="144">
        <f>+R16+R20+R21+R22+R23</f>
        <v>5254106</v>
      </c>
    </row>
    <row r="16" spans="1:18" ht="15">
      <c r="A16" s="67" t="str">
        <f>+EACat!U26</f>
        <v>3,1,50,1,0,0,0</v>
      </c>
      <c r="B16" s="67">
        <f>+EACat!L26</f>
        <v>3</v>
      </c>
      <c r="C16" s="67">
        <f>+EACat!M26</f>
        <v>1</v>
      </c>
      <c r="D16" s="67">
        <f>+EACat!N26</f>
        <v>50</v>
      </c>
      <c r="E16" s="67">
        <f>+EACat!O26</f>
        <v>1</v>
      </c>
      <c r="F16" s="67">
        <f>+EACat!P26</f>
        <v>0</v>
      </c>
      <c r="G16" s="67">
        <f>+EACat!Q26</f>
        <v>0</v>
      </c>
      <c r="H16" s="67">
        <f>+EACat!R26</f>
        <v>0</v>
      </c>
      <c r="I16" s="68"/>
      <c r="J16" s="69"/>
      <c r="K16" s="69" t="str">
        <f>EACat!G26</f>
        <v>Ingresos Financieros  </v>
      </c>
      <c r="L16" s="74"/>
      <c r="M16" s="69"/>
      <c r="N16" s="69"/>
      <c r="O16" s="69"/>
      <c r="P16" s="72"/>
      <c r="Q16" s="144">
        <f>+Q17+Q18+Q19</f>
        <v>4927236.3</v>
      </c>
      <c r="R16" s="144">
        <f>+R17+R18+R19</f>
        <v>5254106</v>
      </c>
    </row>
    <row r="17" spans="1:18" ht="15">
      <c r="A17" s="25" t="str">
        <f>+EACat!U27</f>
        <v>3,1,50,1,1,0,0</v>
      </c>
      <c r="B17" s="25">
        <f>+EACat!L27</f>
        <v>3</v>
      </c>
      <c r="C17" s="25">
        <f>+EACat!M27</f>
        <v>1</v>
      </c>
      <c r="D17" s="25">
        <f>+EACat!N27</f>
        <v>50</v>
      </c>
      <c r="E17" s="25">
        <f>+EACat!O27</f>
        <v>1</v>
      </c>
      <c r="F17" s="25">
        <f>+EACat!P27</f>
        <v>1</v>
      </c>
      <c r="G17" s="25">
        <f>+EACat!Q27</f>
        <v>0</v>
      </c>
      <c r="H17" s="25">
        <f>+EACat!R27</f>
        <v>0</v>
      </c>
      <c r="I17" s="26"/>
      <c r="J17" s="27"/>
      <c r="K17" s="28"/>
      <c r="L17" s="31" t="str">
        <f>EACat!H27</f>
        <v>Intereses Ganados de Valores, Créditos, Bonos y Otros</v>
      </c>
      <c r="M17" s="28"/>
      <c r="N17" s="28"/>
      <c r="O17" s="28"/>
      <c r="P17" s="29"/>
      <c r="Q17" s="46">
        <f>+'Hoja de trabajo EA 10 7 3'!E28</f>
        <v>0</v>
      </c>
      <c r="R17" s="46">
        <f>+'Hoja de trabajo EA 10 7 3'!F28</f>
        <v>0</v>
      </c>
    </row>
    <row r="18" spans="1:18" ht="15">
      <c r="A18" s="25" t="str">
        <f>+EACat!U28</f>
        <v>3,1,50,1,2,0,0</v>
      </c>
      <c r="B18" s="25">
        <f>+EACat!L28</f>
        <v>3</v>
      </c>
      <c r="C18" s="25">
        <f>+EACat!M28</f>
        <v>1</v>
      </c>
      <c r="D18" s="25">
        <f>+EACat!N28</f>
        <v>50</v>
      </c>
      <c r="E18" s="25">
        <f>+EACat!O28</f>
        <v>1</v>
      </c>
      <c r="F18" s="25">
        <f>+EACat!P28</f>
        <v>2</v>
      </c>
      <c r="G18" s="25">
        <f>+EACat!Q28</f>
        <v>0</v>
      </c>
      <c r="H18" s="25">
        <f>+EACat!R28</f>
        <v>0</v>
      </c>
      <c r="I18" s="26"/>
      <c r="J18" s="27"/>
      <c r="K18" s="28"/>
      <c r="L18" s="31" t="str">
        <f>EACat!H28</f>
        <v>Ingresos de Fideicomisos públicos</v>
      </c>
      <c r="M18" s="28"/>
      <c r="N18" s="28"/>
      <c r="O18" s="28"/>
      <c r="P18" s="29"/>
      <c r="Q18" s="46">
        <f>+'Hoja de trabajo EA 10 7 3'!E29</f>
        <v>0</v>
      </c>
      <c r="R18" s="46">
        <f>+'Hoja de trabajo EA 10 7 3'!F29</f>
        <v>0</v>
      </c>
    </row>
    <row r="19" spans="1:18" ht="15">
      <c r="A19" s="25" t="str">
        <f>+EACat!U29</f>
        <v>3,1,50,1,50,0,0</v>
      </c>
      <c r="B19" s="25">
        <f>+EACat!L29</f>
        <v>3</v>
      </c>
      <c r="C19" s="25">
        <f>+EACat!M29</f>
        <v>1</v>
      </c>
      <c r="D19" s="25">
        <f>+EACat!N29</f>
        <v>50</v>
      </c>
      <c r="E19" s="25">
        <f>+EACat!O29</f>
        <v>1</v>
      </c>
      <c r="F19" s="25">
        <f>+EACat!P29</f>
        <v>50</v>
      </c>
      <c r="G19" s="25">
        <f>+EACat!Q29</f>
        <v>0</v>
      </c>
      <c r="H19" s="25">
        <f>+EACat!R29</f>
        <v>0</v>
      </c>
      <c r="I19" s="26"/>
      <c r="J19" s="27"/>
      <c r="K19" s="28"/>
      <c r="L19" s="31" t="str">
        <f>EACat!H29</f>
        <v>Otros Ingresos Financieros</v>
      </c>
      <c r="M19" s="28"/>
      <c r="N19" s="28"/>
      <c r="O19" s="28"/>
      <c r="P19" s="29"/>
      <c r="Q19" s="46">
        <f>+'Hoja de trabajo EA 10 7 3'!E30</f>
        <v>4927236.3</v>
      </c>
      <c r="R19" s="46">
        <f>+'Hoja de trabajo EA 10 7 3'!F30</f>
        <v>5254106</v>
      </c>
    </row>
    <row r="20" spans="1:18" ht="15">
      <c r="A20" s="25" t="str">
        <f>+EACat!U30</f>
        <v>3,1,50,2,0,0,0</v>
      </c>
      <c r="B20" s="25">
        <f>+EACat!L30</f>
        <v>3</v>
      </c>
      <c r="C20" s="25">
        <f>+EACat!M30</f>
        <v>1</v>
      </c>
      <c r="D20" s="25">
        <f>+EACat!N30</f>
        <v>50</v>
      </c>
      <c r="E20" s="25">
        <f>+EACat!O30</f>
        <v>2</v>
      </c>
      <c r="F20" s="25">
        <f>+EACat!P30</f>
        <v>0</v>
      </c>
      <c r="G20" s="25">
        <f>+EACat!Q30</f>
        <v>0</v>
      </c>
      <c r="H20" s="25">
        <f>+EACat!R30</f>
        <v>0</v>
      </c>
      <c r="I20" s="26"/>
      <c r="J20" s="27"/>
      <c r="K20" s="28" t="str">
        <f>EACat!G30</f>
        <v>Incrementos por Variación de Inventarios</v>
      </c>
      <c r="L20" s="31"/>
      <c r="M20" s="28"/>
      <c r="N20" s="28"/>
      <c r="O20" s="28"/>
      <c r="P20" s="29"/>
      <c r="Q20" s="46">
        <f>+'Hoja de trabajo EA 10 7 3'!E31</f>
        <v>0</v>
      </c>
      <c r="R20" s="46">
        <f>+'Hoja de trabajo EA 10 7 3'!F31</f>
        <v>0</v>
      </c>
    </row>
    <row r="21" spans="1:18" ht="15">
      <c r="A21" s="25" t="str">
        <f>+EACat!U31</f>
        <v>3,1,50,3,0,0,0</v>
      </c>
      <c r="B21" s="25">
        <f>+EACat!L31</f>
        <v>3</v>
      </c>
      <c r="C21" s="25">
        <f>+EACat!M31</f>
        <v>1</v>
      </c>
      <c r="D21" s="25">
        <f>+EACat!N31</f>
        <v>50</v>
      </c>
      <c r="E21" s="25">
        <f>+EACat!O31</f>
        <v>3</v>
      </c>
      <c r="F21" s="25">
        <f>+EACat!P31</f>
        <v>0</v>
      </c>
      <c r="G21" s="25">
        <f>+EACat!Q31</f>
        <v>0</v>
      </c>
      <c r="H21" s="25">
        <f>+EACat!R31</f>
        <v>0</v>
      </c>
      <c r="I21" s="26"/>
      <c r="J21" s="27"/>
      <c r="K21" s="28" t="str">
        <f>EACat!G31</f>
        <v>Disminución del Exceso de Estimaciones por Pérdida o Deterioro u Obsolescencia</v>
      </c>
      <c r="L21" s="31"/>
      <c r="M21" s="28"/>
      <c r="N21" s="28"/>
      <c r="O21" s="28"/>
      <c r="P21" s="29"/>
      <c r="Q21" s="46">
        <f>+'Hoja de trabajo EA 10 7 3'!E32</f>
        <v>0</v>
      </c>
      <c r="R21" s="46">
        <f>+'Hoja de trabajo EA 10 7 3'!F32</f>
        <v>0</v>
      </c>
    </row>
    <row r="22" spans="1:18" ht="15">
      <c r="A22" s="25" t="str">
        <f>+EACat!U32</f>
        <v>3,1,50,4,0,0,0</v>
      </c>
      <c r="B22" s="25">
        <f>+EACat!L32</f>
        <v>3</v>
      </c>
      <c r="C22" s="25">
        <f>+EACat!M32</f>
        <v>1</v>
      </c>
      <c r="D22" s="25">
        <f>+EACat!N32</f>
        <v>50</v>
      </c>
      <c r="E22" s="25">
        <f>+EACat!O32</f>
        <v>4</v>
      </c>
      <c r="F22" s="25">
        <f>+EACat!P32</f>
        <v>0</v>
      </c>
      <c r="G22" s="25">
        <f>+EACat!Q32</f>
        <v>0</v>
      </c>
      <c r="H22" s="25">
        <f>+EACat!R32</f>
        <v>0</v>
      </c>
      <c r="I22" s="26"/>
      <c r="J22" s="27"/>
      <c r="K22" s="28" t="str">
        <f>EACat!G32</f>
        <v>Disminución del Exceso de Provisiones</v>
      </c>
      <c r="L22" s="28"/>
      <c r="M22" s="28"/>
      <c r="N22" s="28"/>
      <c r="O22" s="28"/>
      <c r="P22" s="29"/>
      <c r="Q22" s="46">
        <f>+'Hoja de trabajo EA 10 7 3'!E33</f>
        <v>0</v>
      </c>
      <c r="R22" s="46">
        <f>+'Hoja de trabajo EA 10 7 3'!F33</f>
        <v>0</v>
      </c>
    </row>
    <row r="23" spans="1:18" ht="15">
      <c r="A23" s="25" t="str">
        <f>+EACat!U33</f>
        <v>3,1,50,50,0,0,0</v>
      </c>
      <c r="B23" s="25">
        <f>+EACat!L33</f>
        <v>3</v>
      </c>
      <c r="C23" s="25">
        <f>+EACat!M33</f>
        <v>1</v>
      </c>
      <c r="D23" s="25">
        <f>+EACat!N33</f>
        <v>50</v>
      </c>
      <c r="E23" s="25">
        <f>+EACat!O33</f>
        <v>50</v>
      </c>
      <c r="F23" s="25">
        <f>+EACat!P33</f>
        <v>0</v>
      </c>
      <c r="G23" s="25">
        <f>+EACat!Q33</f>
        <v>0</v>
      </c>
      <c r="H23" s="25">
        <f>+EACat!R33</f>
        <v>0</v>
      </c>
      <c r="I23" s="26"/>
      <c r="J23" s="27"/>
      <c r="K23" s="28" t="str">
        <f>EACat!G33</f>
        <v>Otros Ingresos y Beneficios Varios</v>
      </c>
      <c r="L23" s="28"/>
      <c r="M23" s="28"/>
      <c r="N23" s="28"/>
      <c r="O23" s="28"/>
      <c r="P23" s="29"/>
      <c r="Q23" s="46">
        <f>+'Hoja de trabajo EA 10 7 3'!E34</f>
        <v>0</v>
      </c>
      <c r="R23" s="46">
        <f>+'Hoja de trabajo EA 10 7 3'!F34</f>
        <v>0</v>
      </c>
    </row>
    <row r="24" spans="1:18" ht="15">
      <c r="A24" s="67" t="str">
        <f>+EACat!U34</f>
        <v>3,2,0,0,0,0,0</v>
      </c>
      <c r="B24" s="67">
        <f>+EACat!L34</f>
        <v>3</v>
      </c>
      <c r="C24" s="67">
        <f>+EACat!M34</f>
        <v>2</v>
      </c>
      <c r="D24" s="67">
        <f>+EACat!N34</f>
        <v>0</v>
      </c>
      <c r="E24" s="67">
        <f>+EACat!O34</f>
        <v>0</v>
      </c>
      <c r="F24" s="67">
        <f>+EACat!P34</f>
        <v>0</v>
      </c>
      <c r="G24" s="67">
        <f>+EACat!Q34</f>
        <v>0</v>
      </c>
      <c r="H24" s="67">
        <f>+EACat!R34</f>
        <v>0</v>
      </c>
      <c r="I24" s="68" t="str">
        <f>EACat!E34</f>
        <v>GASTOS Y OTRAS PÉRDIDAS</v>
      </c>
      <c r="J24" s="69"/>
      <c r="K24" s="69"/>
      <c r="L24" s="69"/>
      <c r="M24" s="69"/>
      <c r="N24" s="69"/>
      <c r="O24" s="69"/>
      <c r="P24" s="72"/>
      <c r="Q24" s="144">
        <f>+Q25+Q29+Q33</f>
        <v>415276198.90999997</v>
      </c>
      <c r="R24" s="144">
        <f>+R25+R29+R33</f>
        <v>457177792.22</v>
      </c>
    </row>
    <row r="25" spans="1:18" ht="15">
      <c r="A25" s="67" t="str">
        <f>+EACat!U35</f>
        <v>3,2,1,0,0,0,0</v>
      </c>
      <c r="B25" s="67">
        <f>+EACat!L35</f>
        <v>3</v>
      </c>
      <c r="C25" s="67">
        <f>+EACat!M35</f>
        <v>2</v>
      </c>
      <c r="D25" s="67">
        <f>+EACat!N35</f>
        <v>1</v>
      </c>
      <c r="E25" s="67">
        <f>+EACat!O35</f>
        <v>0</v>
      </c>
      <c r="F25" s="67">
        <f>+EACat!P35</f>
        <v>0</v>
      </c>
      <c r="G25" s="67">
        <f>+EACat!Q35</f>
        <v>0</v>
      </c>
      <c r="H25" s="67">
        <f>+EACat!R35</f>
        <v>0</v>
      </c>
      <c r="I25" s="68"/>
      <c r="J25" s="69" t="str">
        <f>EACat!F35</f>
        <v>GASTOS DE  FUNCIONAMIENTO</v>
      </c>
      <c r="K25" s="69"/>
      <c r="L25" s="69"/>
      <c r="M25" s="69"/>
      <c r="N25" s="69"/>
      <c r="O25" s="69"/>
      <c r="P25" s="72"/>
      <c r="Q25" s="144">
        <f>+Q26+Q27+Q28</f>
        <v>383715321.90999997</v>
      </c>
      <c r="R25" s="144">
        <f>+R26+R27+R28</f>
        <v>409947400</v>
      </c>
    </row>
    <row r="26" spans="1:18" ht="15">
      <c r="A26" s="25" t="str">
        <f>+EACat!U36</f>
        <v>3,2,1,1,0,0,0</v>
      </c>
      <c r="B26" s="25">
        <f>+EACat!L36</f>
        <v>3</v>
      </c>
      <c r="C26" s="25">
        <f>+EACat!M36</f>
        <v>2</v>
      </c>
      <c r="D26" s="25">
        <f>+EACat!N36</f>
        <v>1</v>
      </c>
      <c r="E26" s="25">
        <f>+EACat!O36</f>
        <v>1</v>
      </c>
      <c r="F26" s="25">
        <f>+EACat!P36</f>
        <v>0</v>
      </c>
      <c r="G26" s="25">
        <f>+EACat!Q36</f>
        <v>0</v>
      </c>
      <c r="H26" s="25">
        <f>+EACat!R36</f>
        <v>0</v>
      </c>
      <c r="I26" s="26"/>
      <c r="J26" s="27"/>
      <c r="K26" s="28" t="str">
        <f>EACat!G36</f>
        <v>Servicios Personales  </v>
      </c>
      <c r="L26" s="28"/>
      <c r="M26" s="28"/>
      <c r="N26" s="28"/>
      <c r="O26" s="28"/>
      <c r="P26" s="29"/>
      <c r="Q26" s="46">
        <f>+'Hoja de trabajo EA 10 7 3'!E41</f>
        <v>179439208.29</v>
      </c>
      <c r="R26" s="46">
        <f>+'Hoja de trabajo EA 10 7 3'!F41</f>
        <v>177568457</v>
      </c>
    </row>
    <row r="27" spans="1:18" ht="15">
      <c r="A27" s="25" t="str">
        <f>+EACat!U37</f>
        <v>3,2,1,2,0,0,0</v>
      </c>
      <c r="B27" s="25">
        <f>+EACat!L37</f>
        <v>3</v>
      </c>
      <c r="C27" s="25">
        <f>+EACat!M37</f>
        <v>2</v>
      </c>
      <c r="D27" s="25">
        <f>+EACat!N37</f>
        <v>1</v>
      </c>
      <c r="E27" s="25">
        <f>+EACat!O37</f>
        <v>2</v>
      </c>
      <c r="F27" s="25">
        <f>+EACat!P37</f>
        <v>0</v>
      </c>
      <c r="G27" s="25">
        <f>+EACat!Q37</f>
        <v>0</v>
      </c>
      <c r="H27" s="25">
        <f>+EACat!R37</f>
        <v>0</v>
      </c>
      <c r="I27" s="26"/>
      <c r="J27" s="27"/>
      <c r="K27" s="28" t="str">
        <f>EACat!G37</f>
        <v>Materiales y Suministros</v>
      </c>
      <c r="L27" s="28"/>
      <c r="M27" s="28"/>
      <c r="N27" s="28"/>
      <c r="O27" s="28"/>
      <c r="P27" s="29"/>
      <c r="Q27" s="46">
        <f>+'Hoja de trabajo EA 10 7 3'!E42</f>
        <v>18864420.73</v>
      </c>
      <c r="R27" s="46">
        <f>+'Hoja de trabajo EA 10 7 3'!F42</f>
        <v>18424202</v>
      </c>
    </row>
    <row r="28" spans="1:18" ht="15">
      <c r="A28" s="25" t="str">
        <f>+EACat!U38</f>
        <v>3,2,1,3,0,0,0</v>
      </c>
      <c r="B28" s="25">
        <f>+EACat!L38</f>
        <v>3</v>
      </c>
      <c r="C28" s="25">
        <f>+EACat!M38</f>
        <v>2</v>
      </c>
      <c r="D28" s="25">
        <f>+EACat!N38</f>
        <v>1</v>
      </c>
      <c r="E28" s="25">
        <f>+EACat!O38</f>
        <v>3</v>
      </c>
      <c r="F28" s="25">
        <f>+EACat!P38</f>
        <v>0</v>
      </c>
      <c r="G28" s="25">
        <f>+EACat!Q38</f>
        <v>0</v>
      </c>
      <c r="H28" s="25">
        <f>+EACat!R38</f>
        <v>0</v>
      </c>
      <c r="I28" s="26"/>
      <c r="J28" s="27"/>
      <c r="K28" s="28" t="str">
        <f>EACat!G38</f>
        <v>Servicios Generales</v>
      </c>
      <c r="L28" s="28"/>
      <c r="M28" s="28"/>
      <c r="N28" s="28"/>
      <c r="O28" s="28"/>
      <c r="P28" s="29"/>
      <c r="Q28" s="46">
        <f>+'Hoja de trabajo EA 10 7 3'!E43</f>
        <v>185411692.89</v>
      </c>
      <c r="R28" s="46">
        <f>+'Hoja de trabajo EA 10 7 3'!F43</f>
        <v>213954741</v>
      </c>
    </row>
    <row r="29" spans="1:18" ht="15">
      <c r="A29" s="67" t="str">
        <f>+EACat!U39</f>
        <v>3,2,2,0,0,0,0</v>
      </c>
      <c r="B29" s="67">
        <f>+EACat!L39</f>
        <v>3</v>
      </c>
      <c r="C29" s="67">
        <f>+EACat!M39</f>
        <v>2</v>
      </c>
      <c r="D29" s="67">
        <f>+EACat!N39</f>
        <v>2</v>
      </c>
      <c r="E29" s="67">
        <f>+EACat!O39</f>
        <v>0</v>
      </c>
      <c r="F29" s="67">
        <f>+EACat!P39</f>
        <v>0</v>
      </c>
      <c r="G29" s="67">
        <f>+EACat!Q39</f>
        <v>0</v>
      </c>
      <c r="H29" s="67">
        <f>+EACat!R39</f>
        <v>0</v>
      </c>
      <c r="I29" s="68"/>
      <c r="J29" s="69" t="str">
        <f>EACat!F39</f>
        <v>Transferencias, Asignaciones, Subsidios y Otras Ayudas</v>
      </c>
      <c r="K29" s="69"/>
      <c r="L29" s="69"/>
      <c r="M29" s="69"/>
      <c r="N29" s="69"/>
      <c r="O29" s="69"/>
      <c r="P29" s="72"/>
      <c r="Q29" s="144">
        <f>+Q30+Q31+Q32</f>
        <v>13226675</v>
      </c>
      <c r="R29" s="144">
        <f>+R30+R31+R32</f>
        <v>18977801.22</v>
      </c>
    </row>
    <row r="30" spans="1:18" ht="15">
      <c r="A30" s="25" t="str">
        <f>+EACat!U41</f>
        <v>3,2,2,2,0,0,0</v>
      </c>
      <c r="B30" s="25">
        <f>+EACat!L41</f>
        <v>3</v>
      </c>
      <c r="C30" s="25">
        <f>+EACat!M41</f>
        <v>2</v>
      </c>
      <c r="D30" s="25">
        <f>+EACat!N41</f>
        <v>2</v>
      </c>
      <c r="E30" s="25">
        <f>+EACat!O41</f>
        <v>2</v>
      </c>
      <c r="F30" s="25">
        <f>+EACat!P41</f>
        <v>0</v>
      </c>
      <c r="G30" s="25">
        <f>+EACat!Q41</f>
        <v>0</v>
      </c>
      <c r="H30" s="25">
        <f>+EACat!R41</f>
        <v>0</v>
      </c>
      <c r="I30" s="26"/>
      <c r="J30" s="27"/>
      <c r="K30" s="28" t="str">
        <f>EACat!G41</f>
        <v>Subsidios y Subvenciones</v>
      </c>
      <c r="L30" s="28"/>
      <c r="M30" s="28"/>
      <c r="N30" s="28"/>
      <c r="O30" s="28"/>
      <c r="P30" s="29"/>
      <c r="Q30" s="44">
        <f>+'Hoja de trabajo EA 10 7 3'!E46</f>
        <v>0</v>
      </c>
      <c r="R30" s="44">
        <f>+'Hoja de trabajo EA 10 7 3'!F46</f>
        <v>18977801.22</v>
      </c>
    </row>
    <row r="31" spans="1:18" ht="15">
      <c r="A31" s="25" t="str">
        <f>+EACat!U42</f>
        <v>3,2,2,3,0,0,0</v>
      </c>
      <c r="B31" s="25">
        <f>+EACat!L42</f>
        <v>3</v>
      </c>
      <c r="C31" s="25">
        <f>+EACat!M42</f>
        <v>2</v>
      </c>
      <c r="D31" s="25">
        <f>+EACat!N42</f>
        <v>2</v>
      </c>
      <c r="E31" s="25">
        <f>+EACat!O42</f>
        <v>3</v>
      </c>
      <c r="F31" s="25">
        <f>+EACat!P42</f>
        <v>0</v>
      </c>
      <c r="G31" s="25">
        <f>+EACat!Q42</f>
        <v>0</v>
      </c>
      <c r="H31" s="25">
        <f>+EACat!R42</f>
        <v>0</v>
      </c>
      <c r="I31" s="26"/>
      <c r="J31" s="27"/>
      <c r="K31" s="28" t="str">
        <f>EACat!G42</f>
        <v>Ayudas Sociales</v>
      </c>
      <c r="L31" s="28"/>
      <c r="M31" s="28"/>
      <c r="N31" s="28"/>
      <c r="O31" s="28"/>
      <c r="P31" s="29"/>
      <c r="Q31" s="44">
        <f>+'Hoja de trabajo EA 10 7 3'!E47</f>
        <v>11140000</v>
      </c>
      <c r="R31" s="44">
        <f>+'Hoja de trabajo EA 10 7 3'!F47</f>
        <v>0</v>
      </c>
    </row>
    <row r="32" spans="1:18" ht="15">
      <c r="A32" s="25" t="str">
        <f>+EACat!U44</f>
        <v>3,2,2,5,0,0,0</v>
      </c>
      <c r="B32" s="25">
        <f>+EACat!L44</f>
        <v>3</v>
      </c>
      <c r="C32" s="25">
        <f>+EACat!M44</f>
        <v>2</v>
      </c>
      <c r="D32" s="25">
        <f>+EACat!N44</f>
        <v>2</v>
      </c>
      <c r="E32" s="25">
        <f>+EACat!O44</f>
        <v>5</v>
      </c>
      <c r="F32" s="25">
        <f>+EACat!P44</f>
        <v>0</v>
      </c>
      <c r="G32" s="25">
        <f>+EACat!Q44</f>
        <v>0</v>
      </c>
      <c r="H32" s="25">
        <f>+EACat!R44</f>
        <v>0</v>
      </c>
      <c r="I32" s="26"/>
      <c r="J32" s="27"/>
      <c r="K32" s="28" t="str">
        <f>EACat!G44</f>
        <v>Transferencias a Fideicomisos, Mandatos y Contratos Análogos</v>
      </c>
      <c r="L32" s="28"/>
      <c r="M32" s="28"/>
      <c r="N32" s="28"/>
      <c r="O32" s="28"/>
      <c r="P32" s="29"/>
      <c r="Q32" s="44">
        <f>+'Hoja de trabajo EA 10 7 3'!E48</f>
        <v>2086675</v>
      </c>
      <c r="R32" s="44">
        <f>+'Hoja de trabajo EA 10 7 3'!F48</f>
        <v>0</v>
      </c>
    </row>
    <row r="33" spans="1:18" ht="15">
      <c r="A33" s="67" t="str">
        <f>+EACat!U51</f>
        <v>3,2,4,0,0,0,0</v>
      </c>
      <c r="B33" s="67">
        <f>+EACat!L51</f>
        <v>3</v>
      </c>
      <c r="C33" s="67">
        <f>+EACat!M51</f>
        <v>2</v>
      </c>
      <c r="D33" s="67">
        <f>+EACat!N51</f>
        <v>4</v>
      </c>
      <c r="E33" s="67">
        <f>+EACat!O51</f>
        <v>0</v>
      </c>
      <c r="F33" s="67">
        <f>+EACat!P51</f>
        <v>0</v>
      </c>
      <c r="G33" s="67">
        <f>+EACat!Q51</f>
        <v>0</v>
      </c>
      <c r="H33" s="67">
        <f>+EACat!R51</f>
        <v>0</v>
      </c>
      <c r="I33" s="68"/>
      <c r="J33" s="69" t="str">
        <f>EACat!F51</f>
        <v>OTROS GASTOS Y PÉRDIDAS EXTRAORDINARIAS</v>
      </c>
      <c r="K33" s="69"/>
      <c r="L33" s="69"/>
      <c r="M33" s="69"/>
      <c r="N33" s="69"/>
      <c r="O33" s="69"/>
      <c r="P33" s="72"/>
      <c r="Q33" s="144">
        <f>+Q34+Q35+Q36</f>
        <v>18334202</v>
      </c>
      <c r="R33" s="144">
        <f>+R34+R35+R36</f>
        <v>28252591</v>
      </c>
    </row>
    <row r="34" spans="1:18" ht="15">
      <c r="A34" s="25" t="str">
        <f>+EACat!U52</f>
        <v>3,2,4,1,0,0,0</v>
      </c>
      <c r="B34" s="25">
        <f>+EACat!L52</f>
        <v>3</v>
      </c>
      <c r="C34" s="25">
        <f>+EACat!M52</f>
        <v>2</v>
      </c>
      <c r="D34" s="25">
        <f>+EACat!N52</f>
        <v>4</v>
      </c>
      <c r="E34" s="25">
        <f>+EACat!O52</f>
        <v>1</v>
      </c>
      <c r="F34" s="25">
        <f>+EACat!P52</f>
        <v>0</v>
      </c>
      <c r="G34" s="25">
        <f>+EACat!Q52</f>
        <v>0</v>
      </c>
      <c r="H34" s="25">
        <f>+EACat!R52</f>
        <v>0</v>
      </c>
      <c r="I34" s="26"/>
      <c r="J34" s="27"/>
      <c r="K34" s="28" t="str">
        <f>EACat!G52</f>
        <v>Estimaciones, Depreciaciones, Deterioros, Obsolescencias y Amortizaciones  
 </v>
      </c>
      <c r="L34" s="28"/>
      <c r="M34" s="28"/>
      <c r="N34" s="28"/>
      <c r="O34" s="28"/>
      <c r="P34" s="29"/>
      <c r="Q34" s="44">
        <f>+'Hoja de trabajo EA 10 7 3'!E51</f>
        <v>18334202</v>
      </c>
      <c r="R34" s="44">
        <f>+'Hoja de trabajo EA 10 7 3'!F51</f>
        <v>28252591</v>
      </c>
    </row>
    <row r="35" spans="1:18" ht="15">
      <c r="A35" s="25" t="str">
        <f>+EACat!U54</f>
        <v>3,2,4,3,0,0,0</v>
      </c>
      <c r="B35" s="25">
        <f>+EACat!L54</f>
        <v>3</v>
      </c>
      <c r="C35" s="25">
        <f>+EACat!M54</f>
        <v>2</v>
      </c>
      <c r="D35" s="25">
        <f>+EACat!N54</f>
        <v>4</v>
      </c>
      <c r="E35" s="25">
        <f>+EACat!O54</f>
        <v>3</v>
      </c>
      <c r="F35" s="25">
        <f>+EACat!P54</f>
        <v>0</v>
      </c>
      <c r="G35" s="25">
        <f>+EACat!Q54</f>
        <v>0</v>
      </c>
      <c r="H35" s="25">
        <f>+EACat!R54</f>
        <v>0</v>
      </c>
      <c r="I35" s="26"/>
      <c r="J35" s="27"/>
      <c r="K35" s="28" t="str">
        <f>EACat!G54</f>
        <v>Disminución por Variación de Inventarios</v>
      </c>
      <c r="L35" s="28"/>
      <c r="M35" s="28"/>
      <c r="N35" s="28"/>
      <c r="O35" s="28"/>
      <c r="P35" s="29"/>
      <c r="Q35" s="44">
        <f>+'Hoja de trabajo EA 10 7 3'!E52</f>
        <v>0</v>
      </c>
      <c r="R35" s="44">
        <f>+'Hoja de trabajo EA 10 7 3'!F52</f>
        <v>0</v>
      </c>
    </row>
    <row r="36" spans="1:18" ht="15">
      <c r="A36" s="25" t="str">
        <f>+EACat!U57</f>
        <v>3,2,4,50,0,0,0</v>
      </c>
      <c r="B36" s="25">
        <f>+EACat!L57</f>
        <v>3</v>
      </c>
      <c r="C36" s="25">
        <f>+EACat!M57</f>
        <v>2</v>
      </c>
      <c r="D36" s="25">
        <f>+EACat!N57</f>
        <v>4</v>
      </c>
      <c r="E36" s="25">
        <f>+EACat!O57</f>
        <v>50</v>
      </c>
      <c r="F36" s="25">
        <f>+EACat!P57</f>
        <v>0</v>
      </c>
      <c r="G36" s="25">
        <f>+EACat!Q57</f>
        <v>0</v>
      </c>
      <c r="H36" s="25">
        <f>+EACat!R57</f>
        <v>0</v>
      </c>
      <c r="I36" s="26"/>
      <c r="J36" s="27"/>
      <c r="K36" s="28" t="str">
        <f>EACat!G57</f>
        <v>Otros Gastos  </v>
      </c>
      <c r="L36" s="28"/>
      <c r="M36" s="28"/>
      <c r="N36" s="28"/>
      <c r="O36" s="28"/>
      <c r="P36" s="29"/>
      <c r="Q36" s="44">
        <f>+'Hoja de trabajo EA 10 7 3'!E53</f>
        <v>0</v>
      </c>
      <c r="R36" s="44">
        <f>+'Hoja de trabajo EA 10 7 3'!F53</f>
        <v>0</v>
      </c>
    </row>
    <row r="37" spans="1:18" ht="15.75" thickBot="1">
      <c r="A37" s="75" t="str">
        <f>+EACat!U58</f>
        <v>3,3,0,0,0,0,0</v>
      </c>
      <c r="B37" s="75">
        <f>+EACat!L58</f>
        <v>3</v>
      </c>
      <c r="C37" s="75">
        <f>+EACat!M58</f>
        <v>3</v>
      </c>
      <c r="D37" s="75">
        <f>+EACat!N58</f>
        <v>0</v>
      </c>
      <c r="E37" s="75">
        <f>+EACat!O58</f>
        <v>0</v>
      </c>
      <c r="F37" s="75">
        <f>+EACat!P58</f>
        <v>0</v>
      </c>
      <c r="G37" s="75">
        <f>+EACat!Q58</f>
        <v>0</v>
      </c>
      <c r="H37" s="75">
        <f>+EACat!R58</f>
        <v>0</v>
      </c>
      <c r="I37" s="76" t="str">
        <f>EACat!E58</f>
        <v>AHORRO/(DESAHORRO)  DEL EJERCICIO </v>
      </c>
      <c r="J37" s="77"/>
      <c r="K37" s="77"/>
      <c r="L37" s="77"/>
      <c r="M37" s="77"/>
      <c r="N37" s="77"/>
      <c r="O37" s="77"/>
      <c r="P37" s="146"/>
      <c r="Q37" s="145">
        <f>+Q5-Q24</f>
        <v>-19932134.869999945</v>
      </c>
      <c r="R37" s="145">
        <f>+R5-R24</f>
        <v>-13627430.220000029</v>
      </c>
    </row>
    <row r="38" ht="15.75" thickTop="1"/>
  </sheetData>
  <sheetProtection password="DC73" sheet="1" objects="1" scenarios="1"/>
  <mergeCells count="1">
    <mergeCell ref="I4:P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">
    <tabColor rgb="FF7030A0"/>
  </sheetPr>
  <dimension ref="A1:I33"/>
  <sheetViews>
    <sheetView zoomScalePageLayoutView="0" workbookViewId="0" topLeftCell="A1">
      <selection activeCell="F46" sqref="F46"/>
    </sheetView>
  </sheetViews>
  <sheetFormatPr defaultColWidth="11.421875" defaultRowHeight="15"/>
  <cols>
    <col min="1" max="7" width="5.00390625" style="33" customWidth="1"/>
    <col min="8" max="9" width="20.7109375" style="33" customWidth="1"/>
    <col min="10" max="16384" width="11.421875" style="33" customWidth="1"/>
  </cols>
  <sheetData>
    <row r="1" spans="1:9" ht="11.25">
      <c r="A1" s="32">
        <f>+EAplant!B5</f>
        <v>3</v>
      </c>
      <c r="B1" s="32">
        <f>+EAplant!C5</f>
        <v>1</v>
      </c>
      <c r="C1" s="32">
        <f>+EAplant!D5</f>
        <v>0</v>
      </c>
      <c r="D1" s="32">
        <f>+EAplant!E5</f>
        <v>0</v>
      </c>
      <c r="E1" s="32">
        <f>+EAplant!F5</f>
        <v>0</v>
      </c>
      <c r="F1" s="32">
        <f>+EAplant!G5</f>
        <v>0</v>
      </c>
      <c r="G1" s="32">
        <f>+EAplant!H5</f>
        <v>0</v>
      </c>
      <c r="H1" s="32">
        <f>+EAplant!Q5</f>
        <v>395344064.04</v>
      </c>
      <c r="I1" s="32">
        <f>+EAplant!R5</f>
        <v>443550362</v>
      </c>
    </row>
    <row r="2" spans="1:9" ht="11.25">
      <c r="A2" s="32">
        <f>+EAplant!B6</f>
        <v>3</v>
      </c>
      <c r="B2" s="32">
        <f>+EAplant!C6</f>
        <v>1</v>
      </c>
      <c r="C2" s="32">
        <f>+EAplant!D6</f>
        <v>1</v>
      </c>
      <c r="D2" s="32">
        <f>+EAplant!E6</f>
        <v>0</v>
      </c>
      <c r="E2" s="32">
        <f>+EAplant!F6</f>
        <v>0</v>
      </c>
      <c r="F2" s="32">
        <f>+EAplant!G6</f>
        <v>0</v>
      </c>
      <c r="G2" s="32">
        <f>+EAplant!H6</f>
        <v>0</v>
      </c>
      <c r="H2" s="32">
        <f>+EAplant!Q6</f>
        <v>120808111.74</v>
      </c>
      <c r="I2" s="32">
        <f>+EAplant!R6</f>
        <v>177305469</v>
      </c>
    </row>
    <row r="3" spans="1:9" ht="11.25">
      <c r="A3" s="32">
        <f>+EAplant!B7</f>
        <v>3</v>
      </c>
      <c r="B3" s="32">
        <f>+EAplant!C7</f>
        <v>1</v>
      </c>
      <c r="C3" s="32">
        <f>+EAplant!D7</f>
        <v>1</v>
      </c>
      <c r="D3" s="32">
        <f>+EAplant!E7</f>
        <v>2</v>
      </c>
      <c r="E3" s="32">
        <f>+EAplant!F7</f>
        <v>0</v>
      </c>
      <c r="F3" s="32">
        <f>+EAplant!G7</f>
        <v>0</v>
      </c>
      <c r="G3" s="32">
        <f>+EAplant!H7</f>
        <v>0</v>
      </c>
      <c r="H3" s="32">
        <f>+EAplant!Q7</f>
        <v>0</v>
      </c>
      <c r="I3" s="32">
        <f>+EAplant!R7</f>
        <v>0</v>
      </c>
    </row>
    <row r="4" spans="1:9" ht="11.25">
      <c r="A4" s="32">
        <f>+EAplant!B8</f>
        <v>3</v>
      </c>
      <c r="B4" s="32">
        <f>+EAplant!C8</f>
        <v>1</v>
      </c>
      <c r="C4" s="32">
        <f>+EAplant!D8</f>
        <v>1</v>
      </c>
      <c r="D4" s="32">
        <f>+EAplant!E8</f>
        <v>7</v>
      </c>
      <c r="E4" s="32">
        <f>+EAplant!F8</f>
        <v>0</v>
      </c>
      <c r="F4" s="32">
        <f>+EAplant!G8</f>
        <v>0</v>
      </c>
      <c r="G4" s="32">
        <f>+EAplant!H8</f>
        <v>0</v>
      </c>
      <c r="H4" s="32">
        <f>+EAplant!Q8</f>
        <v>120808111.74</v>
      </c>
      <c r="I4" s="32">
        <f>+EAplant!R8</f>
        <v>177305469</v>
      </c>
    </row>
    <row r="5" spans="1:9" ht="11.25">
      <c r="A5" s="32">
        <f>+EAplant!B9</f>
        <v>3</v>
      </c>
      <c r="B5" s="32">
        <f>+EAplant!C9</f>
        <v>1</v>
      </c>
      <c r="C5" s="32">
        <f>+EAplant!D9</f>
        <v>1</v>
      </c>
      <c r="D5" s="32">
        <f>+EAplant!E9</f>
        <v>7</v>
      </c>
      <c r="E5" s="32">
        <f>+EAplant!F9</f>
        <v>1</v>
      </c>
      <c r="F5" s="32">
        <f>+EAplant!G9</f>
        <v>0</v>
      </c>
      <c r="G5" s="32">
        <f>+EAplant!H9</f>
        <v>0</v>
      </c>
      <c r="H5" s="32">
        <f>+EAplant!Q9</f>
        <v>120808111.74</v>
      </c>
      <c r="I5" s="32">
        <f>+EAplant!R9</f>
        <v>177305469</v>
      </c>
    </row>
    <row r="6" spans="1:9" ht="11.25">
      <c r="A6" s="32">
        <f>+EAplant!B10</f>
        <v>3</v>
      </c>
      <c r="B6" s="32">
        <f>+EAplant!C10</f>
        <v>1</v>
      </c>
      <c r="C6" s="32">
        <f>+EAplant!D10</f>
        <v>1</v>
      </c>
      <c r="D6" s="32">
        <f>+EAplant!E10</f>
        <v>7</v>
      </c>
      <c r="E6" s="32">
        <f>+EAplant!F10</f>
        <v>2</v>
      </c>
      <c r="F6" s="32">
        <f>+EAplant!G10</f>
        <v>0</v>
      </c>
      <c r="G6" s="32">
        <f>+EAplant!H10</f>
        <v>0</v>
      </c>
      <c r="H6" s="32">
        <f>+EAplant!Q10</f>
        <v>0</v>
      </c>
      <c r="I6" s="32">
        <f>+EAplant!R10</f>
        <v>0</v>
      </c>
    </row>
    <row r="7" spans="1:9" ht="11.25">
      <c r="A7" s="32">
        <f>+EAplant!B11</f>
        <v>3</v>
      </c>
      <c r="B7" s="32">
        <f>+EAplant!C11</f>
        <v>1</v>
      </c>
      <c r="C7" s="32">
        <f>+EAplant!D11</f>
        <v>2</v>
      </c>
      <c r="D7" s="32">
        <f>+EAplant!E11</f>
        <v>0</v>
      </c>
      <c r="E7" s="32">
        <f>+EAplant!F11</f>
        <v>0</v>
      </c>
      <c r="F7" s="32">
        <f>+EAplant!G11</f>
        <v>0</v>
      </c>
      <c r="G7" s="32">
        <f>+EAplant!H11</f>
        <v>0</v>
      </c>
      <c r="H7" s="32">
        <f>+EAplant!Q11</f>
        <v>269608716</v>
      </c>
      <c r="I7" s="32">
        <f>+EAplant!R11</f>
        <v>260990787</v>
      </c>
    </row>
    <row r="8" spans="1:9" ht="11.25">
      <c r="A8" s="32">
        <f>+EAplant!B12</f>
        <v>3</v>
      </c>
      <c r="B8" s="32">
        <f>+EAplant!C12</f>
        <v>1</v>
      </c>
      <c r="C8" s="32">
        <f>+EAplant!D12</f>
        <v>2</v>
      </c>
      <c r="D8" s="32">
        <f>+EAplant!E12</f>
        <v>1</v>
      </c>
      <c r="E8" s="32">
        <f>+EAplant!F12</f>
        <v>0</v>
      </c>
      <c r="F8" s="32">
        <f>+EAplant!G12</f>
        <v>0</v>
      </c>
      <c r="G8" s="32">
        <f>+EAplant!H12</f>
        <v>0</v>
      </c>
      <c r="H8" s="32">
        <f>+EAplant!Q12</f>
        <v>269608716</v>
      </c>
      <c r="I8" s="32">
        <f>+EAplant!R12</f>
        <v>260990787</v>
      </c>
    </row>
    <row r="9" spans="1:9" ht="11.25">
      <c r="A9" s="32">
        <f>+EAplant!B13</f>
        <v>3</v>
      </c>
      <c r="B9" s="32">
        <f>+EAplant!C13</f>
        <v>1</v>
      </c>
      <c r="C9" s="32">
        <f>+EAplant!D13</f>
        <v>2</v>
      </c>
      <c r="D9" s="32">
        <f>+EAplant!E13</f>
        <v>1</v>
      </c>
      <c r="E9" s="32">
        <f>+EAplant!F13</f>
        <v>1</v>
      </c>
      <c r="F9" s="32">
        <f>+EAplant!G13</f>
        <v>0</v>
      </c>
      <c r="G9" s="32">
        <f>+EAplant!H13</f>
        <v>0</v>
      </c>
      <c r="H9" s="32">
        <f>+EAplant!Q13</f>
        <v>269608716</v>
      </c>
      <c r="I9" s="32">
        <f>+EAplant!R13</f>
        <v>260990787</v>
      </c>
    </row>
    <row r="10" spans="1:9" ht="11.25">
      <c r="A10" s="32">
        <f>+EAplant!B14</f>
        <v>3</v>
      </c>
      <c r="B10" s="32">
        <f>+EAplant!C14</f>
        <v>1</v>
      </c>
      <c r="C10" s="32">
        <f>+EAplant!D14</f>
        <v>2</v>
      </c>
      <c r="D10" s="32">
        <f>+EAplant!E14</f>
        <v>1</v>
      </c>
      <c r="E10" s="32">
        <f>+EAplant!F14</f>
        <v>2</v>
      </c>
      <c r="F10" s="32">
        <f>+EAplant!G14</f>
        <v>0</v>
      </c>
      <c r="G10" s="32">
        <f>+EAplant!H14</f>
        <v>0</v>
      </c>
      <c r="H10" s="32">
        <f>+EAplant!Q14</f>
        <v>0</v>
      </c>
      <c r="I10" s="32">
        <f>+EAplant!R14</f>
        <v>0</v>
      </c>
    </row>
    <row r="11" spans="1:9" ht="11.25">
      <c r="A11" s="32">
        <f>+EAplant!B15</f>
        <v>3</v>
      </c>
      <c r="B11" s="32">
        <f>+EAplant!C15</f>
        <v>1</v>
      </c>
      <c r="C11" s="32">
        <f>+EAplant!D15</f>
        <v>50</v>
      </c>
      <c r="D11" s="32">
        <f>+EAplant!E15</f>
        <v>0</v>
      </c>
      <c r="E11" s="32">
        <f>+EAplant!F15</f>
        <v>0</v>
      </c>
      <c r="F11" s="32">
        <f>+EAplant!G15</f>
        <v>0</v>
      </c>
      <c r="G11" s="32">
        <f>+EAplant!H15</f>
        <v>0</v>
      </c>
      <c r="H11" s="32">
        <f>+EAplant!Q15</f>
        <v>4927236.3</v>
      </c>
      <c r="I11" s="32">
        <f>+EAplant!R15</f>
        <v>5254106</v>
      </c>
    </row>
    <row r="12" spans="1:9" ht="11.25">
      <c r="A12" s="32">
        <f>+EAplant!B16</f>
        <v>3</v>
      </c>
      <c r="B12" s="32">
        <f>+EAplant!C16</f>
        <v>1</v>
      </c>
      <c r="C12" s="32">
        <f>+EAplant!D16</f>
        <v>50</v>
      </c>
      <c r="D12" s="32">
        <f>+EAplant!E16</f>
        <v>1</v>
      </c>
      <c r="E12" s="32">
        <f>+EAplant!F16</f>
        <v>0</v>
      </c>
      <c r="F12" s="32">
        <f>+EAplant!G16</f>
        <v>0</v>
      </c>
      <c r="G12" s="32">
        <f>+EAplant!H16</f>
        <v>0</v>
      </c>
      <c r="H12" s="32">
        <f>+EAplant!Q16</f>
        <v>4927236.3</v>
      </c>
      <c r="I12" s="32">
        <f>+EAplant!R16</f>
        <v>5254106</v>
      </c>
    </row>
    <row r="13" spans="1:9" ht="11.25">
      <c r="A13" s="32">
        <f>+EAplant!B17</f>
        <v>3</v>
      </c>
      <c r="B13" s="32">
        <f>+EAplant!C17</f>
        <v>1</v>
      </c>
      <c r="C13" s="32">
        <f>+EAplant!D17</f>
        <v>50</v>
      </c>
      <c r="D13" s="32">
        <f>+EAplant!E17</f>
        <v>1</v>
      </c>
      <c r="E13" s="32">
        <f>+EAplant!F17</f>
        <v>1</v>
      </c>
      <c r="F13" s="32">
        <f>+EAplant!G17</f>
        <v>0</v>
      </c>
      <c r="G13" s="32">
        <f>+EAplant!H17</f>
        <v>0</v>
      </c>
      <c r="H13" s="32">
        <f>+EAplant!Q17</f>
        <v>0</v>
      </c>
      <c r="I13" s="32">
        <f>+EAplant!R17</f>
        <v>0</v>
      </c>
    </row>
    <row r="14" spans="1:9" ht="11.25">
      <c r="A14" s="32">
        <f>+EAplant!B18</f>
        <v>3</v>
      </c>
      <c r="B14" s="32">
        <f>+EAplant!C18</f>
        <v>1</v>
      </c>
      <c r="C14" s="32">
        <f>+EAplant!D18</f>
        <v>50</v>
      </c>
      <c r="D14" s="32">
        <f>+EAplant!E18</f>
        <v>1</v>
      </c>
      <c r="E14" s="32">
        <f>+EAplant!F18</f>
        <v>2</v>
      </c>
      <c r="F14" s="32">
        <f>+EAplant!G18</f>
        <v>0</v>
      </c>
      <c r="G14" s="32">
        <f>+EAplant!H18</f>
        <v>0</v>
      </c>
      <c r="H14" s="32">
        <f>+EAplant!Q18</f>
        <v>0</v>
      </c>
      <c r="I14" s="32">
        <f>+EAplant!R18</f>
        <v>0</v>
      </c>
    </row>
    <row r="15" spans="1:9" ht="11.25">
      <c r="A15" s="32">
        <f>+EAplant!B19</f>
        <v>3</v>
      </c>
      <c r="B15" s="32">
        <f>+EAplant!C19</f>
        <v>1</v>
      </c>
      <c r="C15" s="32">
        <f>+EAplant!D19</f>
        <v>50</v>
      </c>
      <c r="D15" s="32">
        <f>+EAplant!E19</f>
        <v>1</v>
      </c>
      <c r="E15" s="32">
        <f>+EAplant!F19</f>
        <v>50</v>
      </c>
      <c r="F15" s="32">
        <f>+EAplant!G19</f>
        <v>0</v>
      </c>
      <c r="G15" s="32">
        <f>+EAplant!H19</f>
        <v>0</v>
      </c>
      <c r="H15" s="32">
        <f>+EAplant!Q19</f>
        <v>4927236.3</v>
      </c>
      <c r="I15" s="32">
        <f>+EAplant!R19</f>
        <v>5254106</v>
      </c>
    </row>
    <row r="16" spans="1:9" ht="11.25">
      <c r="A16" s="32">
        <f>+EAplant!B20</f>
        <v>3</v>
      </c>
      <c r="B16" s="32">
        <f>+EAplant!C20</f>
        <v>1</v>
      </c>
      <c r="C16" s="32">
        <f>+EAplant!D20</f>
        <v>50</v>
      </c>
      <c r="D16" s="32">
        <f>+EAplant!E20</f>
        <v>2</v>
      </c>
      <c r="E16" s="32">
        <f>+EAplant!F20</f>
        <v>0</v>
      </c>
      <c r="F16" s="32">
        <f>+EAplant!G20</f>
        <v>0</v>
      </c>
      <c r="G16" s="32">
        <f>+EAplant!H20</f>
        <v>0</v>
      </c>
      <c r="H16" s="32">
        <f>+EAplant!Q20</f>
        <v>0</v>
      </c>
      <c r="I16" s="32">
        <f>+EAplant!R20</f>
        <v>0</v>
      </c>
    </row>
    <row r="17" spans="1:9" ht="11.25">
      <c r="A17" s="32">
        <f>+EAplant!B21</f>
        <v>3</v>
      </c>
      <c r="B17" s="32">
        <f>+EAplant!C21</f>
        <v>1</v>
      </c>
      <c r="C17" s="32">
        <f>+EAplant!D21</f>
        <v>50</v>
      </c>
      <c r="D17" s="32">
        <f>+EAplant!E21</f>
        <v>3</v>
      </c>
      <c r="E17" s="32">
        <f>+EAplant!F21</f>
        <v>0</v>
      </c>
      <c r="F17" s="32">
        <f>+EAplant!G21</f>
        <v>0</v>
      </c>
      <c r="G17" s="32">
        <f>+EAplant!H21</f>
        <v>0</v>
      </c>
      <c r="H17" s="32">
        <f>+EAplant!Q21</f>
        <v>0</v>
      </c>
      <c r="I17" s="32">
        <f>+EAplant!R21</f>
        <v>0</v>
      </c>
    </row>
    <row r="18" spans="1:9" ht="11.25">
      <c r="A18" s="32">
        <f>+EAplant!B22</f>
        <v>3</v>
      </c>
      <c r="B18" s="32">
        <f>+EAplant!C22</f>
        <v>1</v>
      </c>
      <c r="C18" s="32">
        <f>+EAplant!D22</f>
        <v>50</v>
      </c>
      <c r="D18" s="32">
        <f>+EAplant!E22</f>
        <v>4</v>
      </c>
      <c r="E18" s="32">
        <f>+EAplant!F22</f>
        <v>0</v>
      </c>
      <c r="F18" s="32">
        <f>+EAplant!G22</f>
        <v>0</v>
      </c>
      <c r="G18" s="32">
        <f>+EAplant!H22</f>
        <v>0</v>
      </c>
      <c r="H18" s="32">
        <f>+EAplant!Q22</f>
        <v>0</v>
      </c>
      <c r="I18" s="32">
        <f>+EAplant!R22</f>
        <v>0</v>
      </c>
    </row>
    <row r="19" spans="1:9" ht="11.25">
      <c r="A19" s="32">
        <f>+EAplant!B23</f>
        <v>3</v>
      </c>
      <c r="B19" s="32">
        <f>+EAplant!C23</f>
        <v>1</v>
      </c>
      <c r="C19" s="32">
        <f>+EAplant!D23</f>
        <v>50</v>
      </c>
      <c r="D19" s="32">
        <f>+EAplant!E23</f>
        <v>50</v>
      </c>
      <c r="E19" s="32">
        <f>+EAplant!F23</f>
        <v>0</v>
      </c>
      <c r="F19" s="32">
        <f>+EAplant!G23</f>
        <v>0</v>
      </c>
      <c r="G19" s="32">
        <f>+EAplant!H23</f>
        <v>0</v>
      </c>
      <c r="H19" s="32">
        <f>+EAplant!Q23</f>
        <v>0</v>
      </c>
      <c r="I19" s="32">
        <f>+EAplant!R23</f>
        <v>0</v>
      </c>
    </row>
    <row r="20" spans="1:9" ht="11.25">
      <c r="A20" s="32">
        <f>+EAplant!B24</f>
        <v>3</v>
      </c>
      <c r="B20" s="32">
        <f>+EAplant!C24</f>
        <v>2</v>
      </c>
      <c r="C20" s="32">
        <f>+EAplant!D24</f>
        <v>0</v>
      </c>
      <c r="D20" s="32">
        <f>+EAplant!E24</f>
        <v>0</v>
      </c>
      <c r="E20" s="32">
        <f>+EAplant!F24</f>
        <v>0</v>
      </c>
      <c r="F20" s="32">
        <f>+EAplant!G24</f>
        <v>0</v>
      </c>
      <c r="G20" s="32">
        <f>+EAplant!H24</f>
        <v>0</v>
      </c>
      <c r="H20" s="32">
        <f>+EAplant!Q24</f>
        <v>415276198.90999997</v>
      </c>
      <c r="I20" s="32">
        <f>+EAplant!R24</f>
        <v>457177792.22</v>
      </c>
    </row>
    <row r="21" spans="1:9" ht="11.25">
      <c r="A21" s="32">
        <f>+EAplant!B25</f>
        <v>3</v>
      </c>
      <c r="B21" s="32">
        <f>+EAplant!C25</f>
        <v>2</v>
      </c>
      <c r="C21" s="32">
        <f>+EAplant!D25</f>
        <v>1</v>
      </c>
      <c r="D21" s="32">
        <f>+EAplant!E25</f>
        <v>0</v>
      </c>
      <c r="E21" s="32">
        <f>+EAplant!F25</f>
        <v>0</v>
      </c>
      <c r="F21" s="32">
        <f>+EAplant!G25</f>
        <v>0</v>
      </c>
      <c r="G21" s="32">
        <f>+EAplant!H25</f>
        <v>0</v>
      </c>
      <c r="H21" s="32">
        <f>+EAplant!Q25</f>
        <v>383715321.90999997</v>
      </c>
      <c r="I21" s="32">
        <f>+EAplant!R25</f>
        <v>409947400</v>
      </c>
    </row>
    <row r="22" spans="1:9" ht="11.25">
      <c r="A22" s="32">
        <f>+EAplant!B26</f>
        <v>3</v>
      </c>
      <c r="B22" s="32">
        <f>+EAplant!C26</f>
        <v>2</v>
      </c>
      <c r="C22" s="32">
        <f>+EAplant!D26</f>
        <v>1</v>
      </c>
      <c r="D22" s="32">
        <f>+EAplant!E26</f>
        <v>1</v>
      </c>
      <c r="E22" s="32">
        <f>+EAplant!F26</f>
        <v>0</v>
      </c>
      <c r="F22" s="32">
        <f>+EAplant!G26</f>
        <v>0</v>
      </c>
      <c r="G22" s="32">
        <f>+EAplant!H26</f>
        <v>0</v>
      </c>
      <c r="H22" s="32">
        <f>+EAplant!Q26</f>
        <v>179439208.29</v>
      </c>
      <c r="I22" s="32">
        <f>+EAplant!R26</f>
        <v>177568457</v>
      </c>
    </row>
    <row r="23" spans="1:9" ht="11.25">
      <c r="A23" s="32">
        <f>+EAplant!B27</f>
        <v>3</v>
      </c>
      <c r="B23" s="32">
        <f>+EAplant!C27</f>
        <v>2</v>
      </c>
      <c r="C23" s="32">
        <f>+EAplant!D27</f>
        <v>1</v>
      </c>
      <c r="D23" s="32">
        <f>+EAplant!E27</f>
        <v>2</v>
      </c>
      <c r="E23" s="32">
        <f>+EAplant!F27</f>
        <v>0</v>
      </c>
      <c r="F23" s="32">
        <f>+EAplant!G27</f>
        <v>0</v>
      </c>
      <c r="G23" s="32">
        <f>+EAplant!H27</f>
        <v>0</v>
      </c>
      <c r="H23" s="32">
        <f>+EAplant!Q27</f>
        <v>18864420.73</v>
      </c>
      <c r="I23" s="32">
        <f>+EAplant!R27</f>
        <v>18424202</v>
      </c>
    </row>
    <row r="24" spans="1:9" ht="11.25">
      <c r="A24" s="32">
        <f>+EAplant!B28</f>
        <v>3</v>
      </c>
      <c r="B24" s="32">
        <f>+EAplant!C28</f>
        <v>2</v>
      </c>
      <c r="C24" s="32">
        <f>+EAplant!D28</f>
        <v>1</v>
      </c>
      <c r="D24" s="32">
        <f>+EAplant!E28</f>
        <v>3</v>
      </c>
      <c r="E24" s="32">
        <f>+EAplant!F28</f>
        <v>0</v>
      </c>
      <c r="F24" s="32">
        <f>+EAplant!G28</f>
        <v>0</v>
      </c>
      <c r="G24" s="32">
        <f>+EAplant!H28</f>
        <v>0</v>
      </c>
      <c r="H24" s="32">
        <f>+EAplant!Q28</f>
        <v>185411692.89</v>
      </c>
      <c r="I24" s="32">
        <f>+EAplant!R28</f>
        <v>213954741</v>
      </c>
    </row>
    <row r="25" spans="1:9" ht="11.25">
      <c r="A25" s="32">
        <f>+EAplant!B29</f>
        <v>3</v>
      </c>
      <c r="B25" s="32">
        <f>+EAplant!C29</f>
        <v>2</v>
      </c>
      <c r="C25" s="32">
        <f>+EAplant!D29</f>
        <v>2</v>
      </c>
      <c r="D25" s="32">
        <f>+EAplant!E29</f>
        <v>0</v>
      </c>
      <c r="E25" s="32">
        <f>+EAplant!F29</f>
        <v>0</v>
      </c>
      <c r="F25" s="32">
        <f>+EAplant!G29</f>
        <v>0</v>
      </c>
      <c r="G25" s="32">
        <f>+EAplant!H29</f>
        <v>0</v>
      </c>
      <c r="H25" s="32">
        <f>+EAplant!Q29</f>
        <v>13226675</v>
      </c>
      <c r="I25" s="32">
        <f>+EAplant!R29</f>
        <v>18977801.22</v>
      </c>
    </row>
    <row r="26" spans="1:9" ht="11.25">
      <c r="A26" s="32">
        <f>+EAplant!B30</f>
        <v>3</v>
      </c>
      <c r="B26" s="32">
        <f>+EAplant!C30</f>
        <v>2</v>
      </c>
      <c r="C26" s="32">
        <f>+EAplant!D30</f>
        <v>2</v>
      </c>
      <c r="D26" s="32">
        <f>+EAplant!E30</f>
        <v>2</v>
      </c>
      <c r="E26" s="32">
        <f>+EAplant!F30</f>
        <v>0</v>
      </c>
      <c r="F26" s="32">
        <f>+EAplant!G30</f>
        <v>0</v>
      </c>
      <c r="G26" s="32">
        <f>+EAplant!H30</f>
        <v>0</v>
      </c>
      <c r="H26" s="32">
        <f>+EAplant!Q30</f>
        <v>0</v>
      </c>
      <c r="I26" s="32">
        <f>+EAplant!R30</f>
        <v>18977801.22</v>
      </c>
    </row>
    <row r="27" spans="1:9" ht="11.25">
      <c r="A27" s="32">
        <f>+EAplant!B31</f>
        <v>3</v>
      </c>
      <c r="B27" s="32">
        <f>+EAplant!C31</f>
        <v>2</v>
      </c>
      <c r="C27" s="32">
        <f>+EAplant!D31</f>
        <v>2</v>
      </c>
      <c r="D27" s="32">
        <f>+EAplant!E31</f>
        <v>3</v>
      </c>
      <c r="E27" s="32">
        <f>+EAplant!F31</f>
        <v>0</v>
      </c>
      <c r="F27" s="32">
        <f>+EAplant!G31</f>
        <v>0</v>
      </c>
      <c r="G27" s="32">
        <f>+EAplant!H31</f>
        <v>0</v>
      </c>
      <c r="H27" s="32">
        <f>+EAplant!Q31</f>
        <v>11140000</v>
      </c>
      <c r="I27" s="32">
        <f>+EAplant!R31</f>
        <v>0</v>
      </c>
    </row>
    <row r="28" spans="1:9" ht="11.25">
      <c r="A28" s="32">
        <f>+EAplant!B32</f>
        <v>3</v>
      </c>
      <c r="B28" s="32">
        <f>+EAplant!C32</f>
        <v>2</v>
      </c>
      <c r="C28" s="32">
        <f>+EAplant!D32</f>
        <v>2</v>
      </c>
      <c r="D28" s="32">
        <f>+EAplant!E32</f>
        <v>5</v>
      </c>
      <c r="E28" s="32">
        <f>+EAplant!F32</f>
        <v>0</v>
      </c>
      <c r="F28" s="32">
        <f>+EAplant!G32</f>
        <v>0</v>
      </c>
      <c r="G28" s="32">
        <f>+EAplant!H32</f>
        <v>0</v>
      </c>
      <c r="H28" s="32">
        <f>+EAplant!Q32</f>
        <v>2086675</v>
      </c>
      <c r="I28" s="32">
        <f>+EAplant!R32</f>
        <v>0</v>
      </c>
    </row>
    <row r="29" spans="1:9" ht="11.25">
      <c r="A29" s="32">
        <f>+EAplant!B33</f>
        <v>3</v>
      </c>
      <c r="B29" s="32">
        <f>+EAplant!C33</f>
        <v>2</v>
      </c>
      <c r="C29" s="32">
        <f>+EAplant!D33</f>
        <v>4</v>
      </c>
      <c r="D29" s="32">
        <f>+EAplant!E33</f>
        <v>0</v>
      </c>
      <c r="E29" s="32">
        <f>+EAplant!F33</f>
        <v>0</v>
      </c>
      <c r="F29" s="32">
        <f>+EAplant!G33</f>
        <v>0</v>
      </c>
      <c r="G29" s="32">
        <f>+EAplant!H33</f>
        <v>0</v>
      </c>
      <c r="H29" s="32">
        <f>+EAplant!Q33</f>
        <v>18334202</v>
      </c>
      <c r="I29" s="32">
        <f>+EAplant!R33</f>
        <v>28252591</v>
      </c>
    </row>
    <row r="30" spans="1:9" ht="11.25">
      <c r="A30" s="32">
        <f>+EAplant!B34</f>
        <v>3</v>
      </c>
      <c r="B30" s="32">
        <f>+EAplant!C34</f>
        <v>2</v>
      </c>
      <c r="C30" s="32">
        <f>+EAplant!D34</f>
        <v>4</v>
      </c>
      <c r="D30" s="32">
        <f>+EAplant!E34</f>
        <v>1</v>
      </c>
      <c r="E30" s="32">
        <f>+EAplant!F34</f>
        <v>0</v>
      </c>
      <c r="F30" s="32">
        <f>+EAplant!G34</f>
        <v>0</v>
      </c>
      <c r="G30" s="32">
        <f>+EAplant!H34</f>
        <v>0</v>
      </c>
      <c r="H30" s="32">
        <f>+EAplant!Q34</f>
        <v>18334202</v>
      </c>
      <c r="I30" s="32">
        <f>+EAplant!R34</f>
        <v>28252591</v>
      </c>
    </row>
    <row r="31" spans="1:9" ht="11.25">
      <c r="A31" s="32">
        <f>+EAplant!B35</f>
        <v>3</v>
      </c>
      <c r="B31" s="32">
        <f>+EAplant!C35</f>
        <v>2</v>
      </c>
      <c r="C31" s="32">
        <f>+EAplant!D35</f>
        <v>4</v>
      </c>
      <c r="D31" s="32">
        <f>+EAplant!E35</f>
        <v>3</v>
      </c>
      <c r="E31" s="32">
        <f>+EAplant!F35</f>
        <v>0</v>
      </c>
      <c r="F31" s="32">
        <f>+EAplant!G35</f>
        <v>0</v>
      </c>
      <c r="G31" s="32">
        <f>+EAplant!H35</f>
        <v>0</v>
      </c>
      <c r="H31" s="32">
        <f>+EAplant!Q35</f>
        <v>0</v>
      </c>
      <c r="I31" s="32">
        <f>+EAplant!R35</f>
        <v>0</v>
      </c>
    </row>
    <row r="32" spans="1:9" ht="11.25">
      <c r="A32" s="32">
        <f>+EAplant!B36</f>
        <v>3</v>
      </c>
      <c r="B32" s="32">
        <f>+EAplant!C36</f>
        <v>2</v>
      </c>
      <c r="C32" s="32">
        <f>+EAplant!D36</f>
        <v>4</v>
      </c>
      <c r="D32" s="32">
        <f>+EAplant!E36</f>
        <v>50</v>
      </c>
      <c r="E32" s="32">
        <f>+EAplant!F36</f>
        <v>0</v>
      </c>
      <c r="F32" s="32">
        <f>+EAplant!G36</f>
        <v>0</v>
      </c>
      <c r="G32" s="32">
        <f>+EAplant!H36</f>
        <v>0</v>
      </c>
      <c r="H32" s="32">
        <f>+EAplant!Q36</f>
        <v>0</v>
      </c>
      <c r="I32" s="32">
        <f>+EAplant!R36</f>
        <v>0</v>
      </c>
    </row>
    <row r="33" spans="1:9" ht="11.25">
      <c r="A33" s="32">
        <f>+EAplant!B37</f>
        <v>3</v>
      </c>
      <c r="B33" s="32">
        <f>+EAplant!C37</f>
        <v>3</v>
      </c>
      <c r="C33" s="32">
        <f>+EAplant!D37</f>
        <v>0</v>
      </c>
      <c r="D33" s="32">
        <f>+EAplant!E37</f>
        <v>0</v>
      </c>
      <c r="E33" s="32">
        <f>+EAplant!F37</f>
        <v>0</v>
      </c>
      <c r="F33" s="32">
        <f>+EAplant!G37</f>
        <v>0</v>
      </c>
      <c r="G33" s="32">
        <f>+EAplant!H37</f>
        <v>0</v>
      </c>
      <c r="H33" s="32">
        <f>+EAplant!Q37</f>
        <v>-19932134.869999945</v>
      </c>
      <c r="I33" s="32">
        <f>+EAplant!R37</f>
        <v>-13627430.220000029</v>
      </c>
    </row>
  </sheetData>
  <sheetProtection password="DC73" sheet="1" objects="1" scenarios="1"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E25" sqref="E25"/>
    </sheetView>
  </sheetViews>
  <sheetFormatPr defaultColWidth="11.421875" defaultRowHeight="12.75" customHeight="1"/>
  <cols>
    <col min="1" max="1" width="1.28515625" style="194" customWidth="1"/>
    <col min="2" max="2" width="6.7109375" style="194" customWidth="1"/>
    <col min="3" max="3" width="82.00390625" style="194" customWidth="1"/>
    <col min="4" max="4" width="3.421875" style="194" customWidth="1"/>
    <col min="5" max="5" width="32.28125" style="194" customWidth="1"/>
    <col min="6" max="6" width="1.28515625" style="194" customWidth="1"/>
    <col min="7" max="7" width="12.8515625" style="194" bestFit="1" customWidth="1"/>
    <col min="8" max="8" width="16.7109375" style="309" bestFit="1" customWidth="1"/>
    <col min="9" max="9" width="14.140625" style="194" customWidth="1"/>
    <col min="10" max="10" width="14.57421875" style="194" bestFit="1" customWidth="1"/>
    <col min="11" max="11" width="13.28125" style="194" customWidth="1"/>
    <col min="12" max="12" width="16.8515625" style="194" customWidth="1"/>
    <col min="13" max="13" width="14.00390625" style="194" customWidth="1"/>
    <col min="14" max="17" width="11.421875" style="194" customWidth="1"/>
    <col min="18" max="18" width="21.57421875" style="194" customWidth="1"/>
    <col min="19" max="16384" width="11.421875" style="194" customWidth="1"/>
  </cols>
  <sheetData>
    <row r="1" spans="1:12" s="184" customFormat="1" ht="12.75" customHeight="1">
      <c r="A1" s="211"/>
      <c r="B1" s="212"/>
      <c r="C1" s="213"/>
      <c r="D1" s="213"/>
      <c r="E1" s="213"/>
      <c r="F1" s="182"/>
      <c r="G1" s="182"/>
      <c r="H1" s="305"/>
      <c r="I1" s="182"/>
      <c r="J1" s="182"/>
      <c r="K1" s="183"/>
      <c r="L1" s="181"/>
    </row>
    <row r="2" spans="1:12" s="184" customFormat="1" ht="12.75" customHeight="1">
      <c r="A2" s="341" t="s">
        <v>44</v>
      </c>
      <c r="B2" s="341"/>
      <c r="C2" s="341"/>
      <c r="D2" s="341"/>
      <c r="E2" s="341"/>
      <c r="F2" s="341"/>
      <c r="G2" s="182"/>
      <c r="H2" s="305"/>
      <c r="I2" s="182"/>
      <c r="J2" s="182"/>
      <c r="K2" s="183"/>
      <c r="L2" s="181"/>
    </row>
    <row r="3" spans="1:12" s="184" customFormat="1" ht="12.75" customHeight="1">
      <c r="A3" s="341" t="s">
        <v>193</v>
      </c>
      <c r="B3" s="341"/>
      <c r="C3" s="341"/>
      <c r="D3" s="341"/>
      <c r="E3" s="341"/>
      <c r="F3" s="341"/>
      <c r="G3" s="182"/>
      <c r="H3" s="305"/>
      <c r="I3" s="182"/>
      <c r="J3" s="182"/>
      <c r="K3" s="183"/>
      <c r="L3" s="181"/>
    </row>
    <row r="4" spans="1:12" s="184" customFormat="1" ht="12.75" customHeight="1">
      <c r="A4" s="304"/>
      <c r="B4" s="304"/>
      <c r="C4" s="304"/>
      <c r="D4" s="304"/>
      <c r="E4" s="304"/>
      <c r="F4" s="182"/>
      <c r="G4" s="182"/>
      <c r="H4" s="305"/>
      <c r="I4" s="182"/>
      <c r="J4" s="182"/>
      <c r="K4" s="183"/>
      <c r="L4" s="181"/>
    </row>
    <row r="5" spans="1:8" s="188" customFormat="1" ht="12.75" customHeight="1">
      <c r="A5" s="341" t="s">
        <v>61</v>
      </c>
      <c r="B5" s="341"/>
      <c r="C5" s="341"/>
      <c r="D5" s="341"/>
      <c r="E5" s="341"/>
      <c r="F5" s="341"/>
      <c r="H5" s="306"/>
    </row>
    <row r="6" spans="1:8" s="188" customFormat="1" ht="12.75" customHeight="1">
      <c r="A6" s="303"/>
      <c r="C6" s="218"/>
      <c r="D6" s="218"/>
      <c r="E6" s="218"/>
      <c r="F6" s="187"/>
      <c r="H6" s="306"/>
    </row>
    <row r="7" spans="1:8" s="188" customFormat="1" ht="12.75" customHeight="1">
      <c r="A7" s="189"/>
      <c r="B7" s="220" t="s">
        <v>126</v>
      </c>
      <c r="C7" s="221" t="s">
        <v>140</v>
      </c>
      <c r="D7" s="190"/>
      <c r="E7" s="218"/>
      <c r="F7" s="187"/>
      <c r="H7" s="306"/>
    </row>
    <row r="8" spans="1:8" s="188" customFormat="1" ht="12.75" customHeight="1">
      <c r="A8" s="189"/>
      <c r="B8" s="220" t="s">
        <v>127</v>
      </c>
      <c r="C8" s="221" t="s">
        <v>139</v>
      </c>
      <c r="D8" s="190"/>
      <c r="E8" s="218"/>
      <c r="F8" s="187"/>
      <c r="H8" s="306"/>
    </row>
    <row r="9" spans="1:8" s="188" customFormat="1" ht="7.5" customHeight="1" thickBot="1">
      <c r="A9" s="223"/>
      <c r="B9" s="224"/>
      <c r="C9" s="225"/>
      <c r="D9" s="225"/>
      <c r="E9" s="225"/>
      <c r="F9" s="226"/>
      <c r="H9" s="306"/>
    </row>
    <row r="10" spans="1:8" s="191" customFormat="1" ht="7.5" customHeight="1">
      <c r="A10" s="227"/>
      <c r="B10" s="228"/>
      <c r="C10" s="227"/>
      <c r="D10" s="227"/>
      <c r="E10" s="229"/>
      <c r="F10" s="228"/>
      <c r="H10" s="307"/>
    </row>
    <row r="11" spans="1:8" s="192" customFormat="1" ht="12.75" customHeight="1">
      <c r="A11" s="230"/>
      <c r="B11" s="231"/>
      <c r="C11" s="231"/>
      <c r="D11" s="231"/>
      <c r="E11" s="232">
        <v>2016</v>
      </c>
      <c r="F11" s="231"/>
      <c r="H11" s="308"/>
    </row>
    <row r="12" spans="1:8" s="191" customFormat="1" ht="7.5" customHeight="1" thickBot="1">
      <c r="A12" s="233"/>
      <c r="B12" s="234"/>
      <c r="C12" s="234"/>
      <c r="D12" s="234"/>
      <c r="E12" s="235"/>
      <c r="F12" s="236"/>
      <c r="H12" s="307"/>
    </row>
    <row r="13" spans="1:8" s="191" customFormat="1" ht="12.75" customHeight="1">
      <c r="A13" s="237"/>
      <c r="B13" s="238"/>
      <c r="C13" s="238"/>
      <c r="D13" s="238"/>
      <c r="E13" s="239"/>
      <c r="F13" s="237"/>
      <c r="H13" s="307"/>
    </row>
    <row r="14" spans="1:6" ht="12.75" customHeight="1">
      <c r="A14" s="240"/>
      <c r="B14" s="241">
        <v>4</v>
      </c>
      <c r="C14" s="242" t="s">
        <v>1</v>
      </c>
      <c r="D14" s="243"/>
      <c r="E14" s="244"/>
      <c r="F14" s="245"/>
    </row>
    <row r="15" spans="1:6" ht="12.75" customHeight="1">
      <c r="A15" s="240"/>
      <c r="B15" s="241"/>
      <c r="C15" s="242"/>
      <c r="D15" s="243"/>
      <c r="E15" s="244"/>
      <c r="F15" s="245"/>
    </row>
    <row r="16" spans="1:6" ht="12.75" customHeight="1">
      <c r="A16" s="240"/>
      <c r="B16" s="246">
        <v>4.1</v>
      </c>
      <c r="C16" s="247" t="s">
        <v>134</v>
      </c>
      <c r="D16" s="243"/>
      <c r="E16" s="284">
        <f>SUM(E17:E18)</f>
        <v>66026860.78</v>
      </c>
      <c r="F16" s="193"/>
    </row>
    <row r="17" spans="1:11" ht="12.75" customHeight="1">
      <c r="A17" s="240"/>
      <c r="B17" s="241" t="s">
        <v>2</v>
      </c>
      <c r="C17" s="242" t="s">
        <v>3</v>
      </c>
      <c r="D17" s="243"/>
      <c r="E17" s="195">
        <v>0</v>
      </c>
      <c r="F17" s="193"/>
      <c r="J17" s="317">
        <v>0</v>
      </c>
      <c r="K17" s="194" t="s">
        <v>161</v>
      </c>
    </row>
    <row r="18" spans="1:18" ht="12.75" customHeight="1">
      <c r="A18" s="240"/>
      <c r="B18" s="241" t="s">
        <v>4</v>
      </c>
      <c r="C18" s="242" t="s">
        <v>107</v>
      </c>
      <c r="D18" s="243"/>
      <c r="E18" s="285">
        <f>+E19+E20</f>
        <v>66026860.78</v>
      </c>
      <c r="F18" s="193"/>
      <c r="H18" s="326" t="s">
        <v>166</v>
      </c>
      <c r="J18" s="330">
        <v>4210954.7</v>
      </c>
      <c r="K18" s="194" t="s">
        <v>165</v>
      </c>
      <c r="L18" s="194" t="s">
        <v>156</v>
      </c>
      <c r="R18" s="317"/>
    </row>
    <row r="19" spans="1:18" ht="12.75" customHeight="1">
      <c r="A19" s="240"/>
      <c r="B19" s="241" t="s">
        <v>47</v>
      </c>
      <c r="C19" s="242" t="s">
        <v>48</v>
      </c>
      <c r="D19" s="243"/>
      <c r="E19" s="195">
        <f>+H26</f>
        <v>66026860.78</v>
      </c>
      <c r="F19" s="193"/>
      <c r="H19" s="324">
        <v>41627919.22</v>
      </c>
      <c r="I19" s="321" t="s">
        <v>143</v>
      </c>
      <c r="J19" s="319">
        <f>SUM(J17:J18)</f>
        <v>4210954.7</v>
      </c>
      <c r="K19" s="194" t="s">
        <v>149</v>
      </c>
      <c r="M19" s="321" t="s">
        <v>157</v>
      </c>
      <c r="R19" s="317"/>
    </row>
    <row r="20" spans="1:18" ht="12.75" customHeight="1">
      <c r="A20" s="240"/>
      <c r="B20" s="241" t="s">
        <v>5</v>
      </c>
      <c r="C20" s="242" t="s">
        <v>6</v>
      </c>
      <c r="D20" s="243"/>
      <c r="E20" s="195">
        <v>0</v>
      </c>
      <c r="F20" s="193"/>
      <c r="H20" s="324">
        <v>748981.8</v>
      </c>
      <c r="I20" s="321" t="s">
        <v>144</v>
      </c>
      <c r="M20" s="321" t="s">
        <v>158</v>
      </c>
      <c r="R20" s="317"/>
    </row>
    <row r="21" spans="1:18" ht="12.75" customHeight="1">
      <c r="A21" s="248"/>
      <c r="B21" s="249"/>
      <c r="C21" s="242"/>
      <c r="D21" s="243"/>
      <c r="E21" s="244"/>
      <c r="F21" s="193"/>
      <c r="H21" s="325">
        <v>17653000</v>
      </c>
      <c r="I21" s="321" t="s">
        <v>145</v>
      </c>
      <c r="M21" s="321" t="s">
        <v>159</v>
      </c>
      <c r="R21" s="317"/>
    </row>
    <row r="22" spans="1:18" ht="12.75" customHeight="1">
      <c r="A22" s="240"/>
      <c r="B22" s="246">
        <v>4.2</v>
      </c>
      <c r="C22" s="247" t="s">
        <v>7</v>
      </c>
      <c r="D22" s="243"/>
      <c r="E22" s="286">
        <f>+E23</f>
        <v>102833451.49000001</v>
      </c>
      <c r="F22" s="193"/>
      <c r="H22" s="323">
        <v>240446.54</v>
      </c>
      <c r="I22" s="321" t="s">
        <v>146</v>
      </c>
      <c r="M22" s="321" t="s">
        <v>160</v>
      </c>
      <c r="R22" s="317"/>
    </row>
    <row r="23" spans="1:18" ht="12.75" customHeight="1">
      <c r="A23" s="240"/>
      <c r="B23" s="241" t="s">
        <v>8</v>
      </c>
      <c r="C23" s="242" t="s">
        <v>108</v>
      </c>
      <c r="D23" s="250"/>
      <c r="E23" s="284">
        <f>SUM(E24:E25)</f>
        <v>102833451.49000001</v>
      </c>
      <c r="F23" s="193"/>
      <c r="H23" s="323">
        <v>43077.63</v>
      </c>
      <c r="I23" s="321" t="s">
        <v>147</v>
      </c>
      <c r="M23" s="321" t="s">
        <v>162</v>
      </c>
      <c r="R23" s="317"/>
    </row>
    <row r="24" spans="1:18" ht="12.75" customHeight="1">
      <c r="A24" s="248"/>
      <c r="B24" s="249" t="s">
        <v>9</v>
      </c>
      <c r="C24" s="251" t="s">
        <v>10</v>
      </c>
      <c r="D24" s="250"/>
      <c r="E24" s="195">
        <f>84338756.92+18494694.57</f>
        <v>102833451.49000001</v>
      </c>
      <c r="F24" s="193"/>
      <c r="H24" s="325">
        <v>3497177.78</v>
      </c>
      <c r="I24" s="321" t="s">
        <v>148</v>
      </c>
      <c r="M24" s="321" t="s">
        <v>163</v>
      </c>
      <c r="R24" s="317"/>
    </row>
    <row r="25" spans="1:18" ht="12.75" customHeight="1">
      <c r="A25" s="248"/>
      <c r="B25" s="249" t="s">
        <v>11</v>
      </c>
      <c r="C25" s="251" t="s">
        <v>12</v>
      </c>
      <c r="D25" s="250"/>
      <c r="E25" s="195">
        <v>0</v>
      </c>
      <c r="F25" s="193"/>
      <c r="H25" s="325">
        <v>2216257.81</v>
      </c>
      <c r="I25" s="321" t="s">
        <v>154</v>
      </c>
      <c r="M25" s="321" t="s">
        <v>164</v>
      </c>
      <c r="R25" s="318"/>
    </row>
    <row r="26" spans="1:9" ht="12.75" customHeight="1">
      <c r="A26" s="241"/>
      <c r="B26" s="249"/>
      <c r="C26" s="251"/>
      <c r="D26" s="250"/>
      <c r="E26" s="287"/>
      <c r="F26" s="193"/>
      <c r="H26" s="318">
        <f>SUM(H19:H25)</f>
        <v>66026860.78</v>
      </c>
      <c r="I26" s="194" t="s">
        <v>150</v>
      </c>
    </row>
    <row r="27" spans="1:6" ht="12.75" customHeight="1">
      <c r="A27" s="248"/>
      <c r="B27" s="246">
        <v>4.3</v>
      </c>
      <c r="C27" s="247" t="s">
        <v>13</v>
      </c>
      <c r="D27" s="250"/>
      <c r="E27" s="288">
        <f>+E28+E32+E33+E34+E35</f>
        <v>4210954.7</v>
      </c>
      <c r="F27" s="193"/>
    </row>
    <row r="28" spans="1:6" ht="12.75" customHeight="1">
      <c r="A28" s="248"/>
      <c r="B28" s="241" t="s">
        <v>14</v>
      </c>
      <c r="C28" s="242" t="s">
        <v>15</v>
      </c>
      <c r="D28" s="250"/>
      <c r="E28" s="284">
        <f>SUM(E29:E31)</f>
        <v>4210954.7</v>
      </c>
      <c r="F28" s="193"/>
    </row>
    <row r="29" spans="1:6" ht="12.75" customHeight="1">
      <c r="A29" s="241"/>
      <c r="B29" s="249" t="s">
        <v>16</v>
      </c>
      <c r="C29" s="251" t="s">
        <v>17</v>
      </c>
      <c r="D29" s="250"/>
      <c r="E29" s="195">
        <v>0</v>
      </c>
      <c r="F29" s="193"/>
    </row>
    <row r="30" spans="1:6" ht="12.75" customHeight="1">
      <c r="A30" s="241"/>
      <c r="B30" s="249"/>
      <c r="C30" s="251" t="s">
        <v>130</v>
      </c>
      <c r="D30" s="250"/>
      <c r="E30" s="195">
        <v>0</v>
      </c>
      <c r="F30" s="193"/>
    </row>
    <row r="31" spans="1:8" ht="12.75" customHeight="1">
      <c r="A31" s="241"/>
      <c r="B31" s="249" t="s">
        <v>18</v>
      </c>
      <c r="C31" s="251" t="s">
        <v>19</v>
      </c>
      <c r="D31" s="250"/>
      <c r="E31" s="195">
        <f>+J19</f>
        <v>4210954.7</v>
      </c>
      <c r="F31" s="193"/>
      <c r="H31" s="322"/>
    </row>
    <row r="32" spans="1:6" ht="12.75" customHeight="1">
      <c r="A32" s="241"/>
      <c r="B32" s="241" t="s">
        <v>20</v>
      </c>
      <c r="C32" s="242" t="s">
        <v>21</v>
      </c>
      <c r="D32" s="252"/>
      <c r="E32" s="196">
        <v>0</v>
      </c>
      <c r="F32" s="193"/>
    </row>
    <row r="33" spans="1:6" ht="12.75" customHeight="1">
      <c r="A33" s="241"/>
      <c r="B33" s="241" t="s">
        <v>22</v>
      </c>
      <c r="C33" s="242" t="s">
        <v>23</v>
      </c>
      <c r="D33" s="252"/>
      <c r="E33" s="196">
        <v>0</v>
      </c>
      <c r="F33" s="193"/>
    </row>
    <row r="34" spans="1:6" ht="12.75" customHeight="1">
      <c r="A34" s="241"/>
      <c r="B34" s="241" t="s">
        <v>24</v>
      </c>
      <c r="C34" s="242" t="s">
        <v>25</v>
      </c>
      <c r="D34" s="252"/>
      <c r="E34" s="196">
        <v>0</v>
      </c>
      <c r="F34" s="193"/>
    </row>
    <row r="35" spans="1:6" ht="12.75" customHeight="1">
      <c r="A35" s="241"/>
      <c r="B35" s="241" t="s">
        <v>26</v>
      </c>
      <c r="C35" s="242" t="s">
        <v>27</v>
      </c>
      <c r="D35" s="252"/>
      <c r="E35" s="196">
        <v>0</v>
      </c>
      <c r="F35" s="193"/>
    </row>
    <row r="36" spans="1:6" ht="12.75" customHeight="1">
      <c r="A36" s="240"/>
      <c r="B36" s="241"/>
      <c r="C36" s="242"/>
      <c r="D36" s="252"/>
      <c r="E36" s="244"/>
      <c r="F36" s="193"/>
    </row>
    <row r="37" spans="1:6" ht="12.75" customHeight="1" thickBot="1">
      <c r="A37" s="240"/>
      <c r="B37" s="241"/>
      <c r="C37" s="253" t="s">
        <v>49</v>
      </c>
      <c r="D37" s="254"/>
      <c r="E37" s="289">
        <f>+E16+E22+E27</f>
        <v>173071266.97</v>
      </c>
      <c r="F37" s="193"/>
    </row>
    <row r="38" spans="1:6" ht="12.75" customHeight="1">
      <c r="A38" s="240"/>
      <c r="B38" s="241"/>
      <c r="C38" s="242"/>
      <c r="D38" s="252"/>
      <c r="E38" s="244"/>
      <c r="F38" s="193"/>
    </row>
    <row r="39" spans="1:6" ht="12.75" customHeight="1">
      <c r="A39" s="240"/>
      <c r="B39" s="241">
        <v>5</v>
      </c>
      <c r="C39" s="242" t="s">
        <v>51</v>
      </c>
      <c r="D39" s="252"/>
      <c r="E39" s="291"/>
      <c r="F39" s="193"/>
    </row>
    <row r="40" spans="1:6" ht="12.75" customHeight="1">
      <c r="A40" s="241"/>
      <c r="B40" s="241"/>
      <c r="C40" s="242"/>
      <c r="D40" s="252"/>
      <c r="E40" s="244"/>
      <c r="F40" s="193"/>
    </row>
    <row r="41" spans="1:6" ht="12.75" customHeight="1">
      <c r="A41" s="240"/>
      <c r="B41" s="241">
        <v>5.1</v>
      </c>
      <c r="C41" s="255" t="s">
        <v>28</v>
      </c>
      <c r="D41" s="252"/>
      <c r="E41" s="292">
        <f>SUM(E42:E44)</f>
        <v>150871174.24</v>
      </c>
      <c r="F41" s="193"/>
    </row>
    <row r="42" spans="1:13" ht="12.75" customHeight="1">
      <c r="A42" s="240"/>
      <c r="B42" s="241" t="s">
        <v>29</v>
      </c>
      <c r="C42" s="242" t="s">
        <v>30</v>
      </c>
      <c r="D42" s="252"/>
      <c r="E42" s="196">
        <f>I48</f>
        <v>79849972.65</v>
      </c>
      <c r="F42" s="193"/>
      <c r="I42" s="194" t="s">
        <v>151</v>
      </c>
      <c r="K42" s="194" t="s">
        <v>152</v>
      </c>
      <c r="M42" s="194" t="s">
        <v>153</v>
      </c>
    </row>
    <row r="43" spans="1:14" ht="12.75" customHeight="1">
      <c r="A43" s="240"/>
      <c r="B43" s="241" t="s">
        <v>31</v>
      </c>
      <c r="C43" s="242" t="s">
        <v>32</v>
      </c>
      <c r="D43" s="252"/>
      <c r="E43" s="196">
        <f>K51</f>
        <v>9164215.49</v>
      </c>
      <c r="F43" s="193"/>
      <c r="I43" s="316">
        <v>23762602.87</v>
      </c>
      <c r="J43" s="316" t="s">
        <v>167</v>
      </c>
      <c r="K43" s="316">
        <v>3039923.41</v>
      </c>
      <c r="L43" s="316" t="s">
        <v>171</v>
      </c>
      <c r="M43" s="316">
        <v>3749849.99</v>
      </c>
      <c r="N43" s="194" t="s">
        <v>179</v>
      </c>
    </row>
    <row r="44" spans="1:14" ht="12.75" customHeight="1">
      <c r="A44" s="240"/>
      <c r="B44" s="241" t="s">
        <v>33</v>
      </c>
      <c r="C44" s="242" t="s">
        <v>34</v>
      </c>
      <c r="D44" s="252"/>
      <c r="E44" s="196">
        <f>M52</f>
        <v>61856986.1</v>
      </c>
      <c r="F44" s="193"/>
      <c r="I44" s="316">
        <v>2610448.19</v>
      </c>
      <c r="J44" s="316" t="s">
        <v>168</v>
      </c>
      <c r="K44" s="316">
        <v>640098.62</v>
      </c>
      <c r="L44" s="316" t="s">
        <v>172</v>
      </c>
      <c r="M44" s="316">
        <v>765254.74</v>
      </c>
      <c r="N44" s="194" t="s">
        <v>180</v>
      </c>
    </row>
    <row r="45" spans="1:14" ht="12.75" customHeight="1">
      <c r="A45" s="240"/>
      <c r="B45" s="241"/>
      <c r="C45" s="242"/>
      <c r="D45" s="252"/>
      <c r="E45" s="244"/>
      <c r="F45" s="193"/>
      <c r="I45" s="316">
        <v>12056737.53</v>
      </c>
      <c r="J45" s="316" t="s">
        <v>169</v>
      </c>
      <c r="K45" s="316">
        <v>67091.03</v>
      </c>
      <c r="L45" s="316" t="s">
        <v>173</v>
      </c>
      <c r="M45" s="316">
        <v>35979382.1</v>
      </c>
      <c r="N45" s="194" t="s">
        <v>181</v>
      </c>
    </row>
    <row r="46" spans="1:14" ht="12.75" customHeight="1">
      <c r="A46" s="240"/>
      <c r="B46" s="241">
        <v>5.2</v>
      </c>
      <c r="C46" s="242" t="s">
        <v>45</v>
      </c>
      <c r="D46" s="252"/>
      <c r="E46" s="293">
        <f>SUM(E47:E49)</f>
        <v>0</v>
      </c>
      <c r="F46" s="193"/>
      <c r="H46" s="329"/>
      <c r="I46" s="316">
        <v>41420184.06</v>
      </c>
      <c r="J46" s="316" t="s">
        <v>170</v>
      </c>
      <c r="K46" s="316">
        <v>1382694.32</v>
      </c>
      <c r="L46" s="316" t="s">
        <v>174</v>
      </c>
      <c r="M46" s="316">
        <v>2478610.81</v>
      </c>
      <c r="N46" s="194" t="s">
        <v>182</v>
      </c>
    </row>
    <row r="47" spans="1:14" ht="12.75" customHeight="1">
      <c r="A47" s="240"/>
      <c r="B47" s="241" t="s">
        <v>58</v>
      </c>
      <c r="C47" s="242" t="s">
        <v>111</v>
      </c>
      <c r="D47" s="252"/>
      <c r="E47" s="196">
        <f>0</f>
        <v>0</v>
      </c>
      <c r="F47" s="193"/>
      <c r="I47" s="316">
        <v>0</v>
      </c>
      <c r="J47" s="316" t="s">
        <v>192</v>
      </c>
      <c r="K47" s="316">
        <v>2210619.68</v>
      </c>
      <c r="L47" s="316" t="s">
        <v>175</v>
      </c>
      <c r="M47" s="316">
        <v>6293304.65</v>
      </c>
      <c r="N47" s="194" t="s">
        <v>183</v>
      </c>
    </row>
    <row r="48" spans="1:14" ht="12.75" customHeight="1">
      <c r="A48" s="240"/>
      <c r="B48" s="241" t="s">
        <v>59</v>
      </c>
      <c r="C48" s="242" t="s">
        <v>35</v>
      </c>
      <c r="D48" s="252"/>
      <c r="E48" s="196"/>
      <c r="F48" s="193"/>
      <c r="I48" s="319">
        <f>SUM(I43:I47)</f>
        <v>79849972.65</v>
      </c>
      <c r="J48" s="316"/>
      <c r="K48" s="316">
        <v>1357543.67</v>
      </c>
      <c r="L48" s="316" t="s">
        <v>176</v>
      </c>
      <c r="M48" s="316">
        <v>0</v>
      </c>
      <c r="N48" s="194" t="s">
        <v>187</v>
      </c>
    </row>
    <row r="49" spans="1:14" ht="12.75" customHeight="1">
      <c r="A49" s="240"/>
      <c r="B49" s="241" t="s">
        <v>112</v>
      </c>
      <c r="C49" s="242" t="s">
        <v>36</v>
      </c>
      <c r="D49" s="252"/>
      <c r="E49" s="196">
        <v>0</v>
      </c>
      <c r="F49" s="193"/>
      <c r="K49" s="316">
        <v>84882.59</v>
      </c>
      <c r="L49" s="194" t="s">
        <v>177</v>
      </c>
      <c r="M49" s="316">
        <v>8806094.82</v>
      </c>
      <c r="N49" s="194" t="s">
        <v>184</v>
      </c>
    </row>
    <row r="50" spans="1:14" ht="12.75" customHeight="1">
      <c r="A50" s="240"/>
      <c r="B50" s="241"/>
      <c r="C50" s="242"/>
      <c r="D50" s="252"/>
      <c r="E50" s="244"/>
      <c r="F50" s="193"/>
      <c r="I50" s="319">
        <f>+I48+K51+M52</f>
        <v>150871174.24</v>
      </c>
      <c r="J50" s="194" t="s">
        <v>155</v>
      </c>
      <c r="K50" s="316">
        <v>381362.17</v>
      </c>
      <c r="L50" s="194" t="s">
        <v>178</v>
      </c>
      <c r="M50" s="316">
        <v>427180.72</v>
      </c>
      <c r="N50" s="194" t="s">
        <v>185</v>
      </c>
    </row>
    <row r="51" spans="1:14" ht="12.75" customHeight="1">
      <c r="A51" s="240"/>
      <c r="B51" s="246">
        <v>5.5</v>
      </c>
      <c r="C51" s="255" t="s">
        <v>37</v>
      </c>
      <c r="D51" s="252"/>
      <c r="E51" s="293">
        <f>SUM(E52:E54)</f>
        <v>0</v>
      </c>
      <c r="F51" s="193"/>
      <c r="K51" s="319">
        <f>SUM(K43:K50)</f>
        <v>9164215.49</v>
      </c>
      <c r="L51" s="316"/>
      <c r="M51" s="316">
        <v>3357308.27</v>
      </c>
      <c r="N51" s="194" t="s">
        <v>186</v>
      </c>
    </row>
    <row r="52" spans="1:13" ht="12.75" customHeight="1">
      <c r="A52" s="240"/>
      <c r="B52" s="241" t="s">
        <v>38</v>
      </c>
      <c r="C52" s="247" t="s">
        <v>39</v>
      </c>
      <c r="D52" s="252"/>
      <c r="E52" s="196"/>
      <c r="F52" s="193"/>
      <c r="M52" s="319">
        <f>SUM(M43:M51)</f>
        <v>61856986.1</v>
      </c>
    </row>
    <row r="53" spans="1:6" ht="12.75" customHeight="1">
      <c r="A53" s="240"/>
      <c r="B53" s="241" t="s">
        <v>40</v>
      </c>
      <c r="C53" s="242" t="s">
        <v>46</v>
      </c>
      <c r="D53" s="252"/>
      <c r="E53" s="196">
        <v>0</v>
      </c>
      <c r="F53" s="193"/>
    </row>
    <row r="54" spans="1:11" ht="12.75" customHeight="1">
      <c r="A54" s="240"/>
      <c r="B54" s="241" t="s">
        <v>41</v>
      </c>
      <c r="C54" s="242" t="s">
        <v>42</v>
      </c>
      <c r="D54" s="256"/>
      <c r="E54" s="196">
        <v>0</v>
      </c>
      <c r="F54" s="193"/>
      <c r="I54" s="194" t="s">
        <v>189</v>
      </c>
      <c r="K54" s="316"/>
    </row>
    <row r="55" spans="1:11" ht="12.75" customHeight="1">
      <c r="A55" s="240"/>
      <c r="B55" s="240"/>
      <c r="C55" s="247"/>
      <c r="D55" s="256"/>
      <c r="E55" s="294"/>
      <c r="F55" s="193"/>
      <c r="I55" s="316">
        <v>0</v>
      </c>
      <c r="J55" s="194" t="s">
        <v>188</v>
      </c>
      <c r="K55" s="194" t="s">
        <v>190</v>
      </c>
    </row>
    <row r="56" spans="1:11" ht="12.75" customHeight="1" thickBot="1">
      <c r="A56" s="240"/>
      <c r="B56" s="240"/>
      <c r="C56" s="257" t="s">
        <v>50</v>
      </c>
      <c r="D56" s="258"/>
      <c r="E56" s="289">
        <f>+E41+E46+E51</f>
        <v>150871174.24</v>
      </c>
      <c r="F56" s="193"/>
      <c r="G56" s="302"/>
      <c r="K56" s="194" t="s">
        <v>191</v>
      </c>
    </row>
    <row r="57" spans="1:6" ht="12.75" customHeight="1">
      <c r="A57" s="240"/>
      <c r="B57" s="240"/>
      <c r="C57" s="247"/>
      <c r="D57" s="250"/>
      <c r="E57" s="244"/>
      <c r="F57" s="193"/>
    </row>
    <row r="58" spans="1:7" ht="12.75" customHeight="1" thickBot="1">
      <c r="A58" s="243"/>
      <c r="B58" s="259" t="s">
        <v>43</v>
      </c>
      <c r="C58" s="260"/>
      <c r="D58" s="261"/>
      <c r="E58" s="295">
        <f>+E37-E56</f>
        <v>22200092.72999999</v>
      </c>
      <c r="F58" s="193"/>
      <c r="G58" s="302">
        <f>'[1]JUNIO '!$J$50</f>
        <v>22200093.02999997</v>
      </c>
    </row>
    <row r="59" spans="1:7" ht="12.75" customHeight="1" thickBot="1">
      <c r="A59" s="262"/>
      <c r="B59" s="262"/>
      <c r="C59" s="262"/>
      <c r="D59" s="262"/>
      <c r="E59" s="263"/>
      <c r="F59" s="264"/>
      <c r="G59" s="302">
        <f>+E58-G58</f>
        <v>-0.29999998211860657</v>
      </c>
    </row>
    <row r="60" spans="1:15" s="197" customFormat="1" ht="10.5" customHeight="1">
      <c r="A60" s="265"/>
      <c r="B60" s="266"/>
      <c r="C60" s="332"/>
      <c r="D60" s="333"/>
      <c r="E60" s="333"/>
      <c r="F60" s="267"/>
      <c r="H60" s="309"/>
      <c r="I60" s="194"/>
      <c r="J60" s="194"/>
      <c r="K60" s="194"/>
      <c r="L60" s="194"/>
      <c r="M60" s="194"/>
      <c r="N60" s="194"/>
      <c r="O60" s="194"/>
    </row>
    <row r="61" spans="1:8" s="197" customFormat="1" ht="9" customHeight="1">
      <c r="A61" s="265"/>
      <c r="B61" s="268"/>
      <c r="C61" s="268"/>
      <c r="D61" s="268"/>
      <c r="E61" s="269"/>
      <c r="F61" s="267"/>
      <c r="H61" s="310"/>
    </row>
    <row r="62" spans="1:15" s="198" customFormat="1" ht="12.75" customHeight="1">
      <c r="A62" s="270"/>
      <c r="B62" s="271" t="s">
        <v>62</v>
      </c>
      <c r="C62" s="270"/>
      <c r="D62" s="270"/>
      <c r="E62" s="272"/>
      <c r="F62" s="270"/>
      <c r="H62" s="310"/>
      <c r="I62" s="197"/>
      <c r="J62" s="197"/>
      <c r="K62" s="197"/>
      <c r="L62" s="197"/>
      <c r="M62" s="197"/>
      <c r="N62" s="197"/>
      <c r="O62" s="197"/>
    </row>
    <row r="63" spans="1:15" s="201" customFormat="1" ht="12.75" customHeight="1">
      <c r="A63" s="199"/>
      <c r="B63" s="273" t="s">
        <v>64</v>
      </c>
      <c r="C63" s="200" t="s">
        <v>142</v>
      </c>
      <c r="D63" s="280"/>
      <c r="E63" s="280"/>
      <c r="F63" s="199"/>
      <c r="G63" s="327"/>
      <c r="H63" s="311"/>
      <c r="I63" s="198"/>
      <c r="J63" s="198"/>
      <c r="K63" s="198"/>
      <c r="L63" s="198"/>
      <c r="M63" s="198"/>
      <c r="N63" s="198"/>
      <c r="O63" s="198"/>
    </row>
    <row r="64" spans="2:15" s="199" customFormat="1" ht="8.25" customHeight="1">
      <c r="B64" s="273"/>
      <c r="C64" s="277"/>
      <c r="D64" s="280"/>
      <c r="E64" s="280"/>
      <c r="H64" s="312"/>
      <c r="I64" s="201"/>
      <c r="J64" s="201"/>
      <c r="K64" s="201"/>
      <c r="L64" s="201"/>
      <c r="M64" s="201"/>
      <c r="N64" s="201"/>
      <c r="O64" s="201"/>
    </row>
    <row r="65" spans="1:15" s="201" customFormat="1" ht="12.75" customHeight="1">
      <c r="A65" s="199"/>
      <c r="B65" s="273" t="s">
        <v>66</v>
      </c>
      <c r="C65" s="200" t="s">
        <v>137</v>
      </c>
      <c r="D65" s="280"/>
      <c r="E65" s="280"/>
      <c r="F65" s="199"/>
      <c r="G65" s="328"/>
      <c r="H65" s="313"/>
      <c r="I65" s="199"/>
      <c r="J65" s="199"/>
      <c r="K65" s="199"/>
      <c r="L65" s="199"/>
      <c r="M65" s="199"/>
      <c r="N65" s="199"/>
      <c r="O65" s="199"/>
    </row>
    <row r="66" spans="1:8" s="201" customFormat="1" ht="12.75" customHeight="1">
      <c r="A66" s="199"/>
      <c r="B66" s="273" t="s">
        <v>65</v>
      </c>
      <c r="C66" s="277"/>
      <c r="D66" s="280"/>
      <c r="E66" s="280"/>
      <c r="F66" s="199"/>
      <c r="H66" s="312"/>
    </row>
    <row r="67" spans="1:8" s="201" customFormat="1" ht="12.75" customHeight="1">
      <c r="A67" s="199"/>
      <c r="B67" s="274"/>
      <c r="C67" s="277"/>
      <c r="D67" s="280"/>
      <c r="E67" s="280"/>
      <c r="F67" s="199"/>
      <c r="G67" s="327"/>
      <c r="H67" s="312"/>
    </row>
    <row r="68" spans="1:8" s="201" customFormat="1" ht="12.75" customHeight="1">
      <c r="A68" s="199"/>
      <c r="B68" s="274"/>
      <c r="C68" s="278"/>
      <c r="D68" s="280"/>
      <c r="E68" s="280"/>
      <c r="F68" s="199"/>
      <c r="H68" s="312"/>
    </row>
    <row r="69" spans="1:15" s="205" customFormat="1" ht="12.75" customHeight="1">
      <c r="A69" s="202"/>
      <c r="B69" s="275"/>
      <c r="C69" s="275"/>
      <c r="D69" s="281"/>
      <c r="E69" s="281"/>
      <c r="F69" s="204"/>
      <c r="H69" s="312"/>
      <c r="I69" s="201"/>
      <c r="J69" s="201"/>
      <c r="K69" s="201"/>
      <c r="L69" s="201"/>
      <c r="M69" s="201"/>
      <c r="N69" s="201"/>
      <c r="O69" s="201"/>
    </row>
    <row r="70" spans="1:15" s="208" customFormat="1" ht="12.75" customHeight="1">
      <c r="A70" s="206"/>
      <c r="B70" s="276" t="s">
        <v>63</v>
      </c>
      <c r="C70" s="279"/>
      <c r="D70" s="279"/>
      <c r="E70" s="272"/>
      <c r="F70" s="207"/>
      <c r="H70" s="314"/>
      <c r="I70" s="205"/>
      <c r="J70" s="205"/>
      <c r="K70" s="205"/>
      <c r="L70" s="205"/>
      <c r="M70" s="205"/>
      <c r="N70" s="205"/>
      <c r="O70" s="205"/>
    </row>
    <row r="71" spans="1:15" s="205" customFormat="1" ht="12.75" customHeight="1">
      <c r="A71" s="202"/>
      <c r="B71" s="273" t="s">
        <v>64</v>
      </c>
      <c r="C71" s="200" t="s">
        <v>138</v>
      </c>
      <c r="D71" s="275"/>
      <c r="E71" s="275"/>
      <c r="F71" s="204"/>
      <c r="H71" s="315"/>
      <c r="I71" s="208"/>
      <c r="J71" s="208"/>
      <c r="K71" s="208"/>
      <c r="L71" s="208"/>
      <c r="M71" s="208"/>
      <c r="N71" s="208"/>
      <c r="O71" s="208"/>
    </row>
    <row r="72" spans="1:8" s="205" customFormat="1" ht="8.25" customHeight="1">
      <c r="A72" s="202"/>
      <c r="B72" s="273"/>
      <c r="C72" s="277"/>
      <c r="D72" s="275"/>
      <c r="E72" s="275"/>
      <c r="F72" s="204"/>
      <c r="H72" s="314"/>
    </row>
    <row r="73" spans="1:8" s="205" customFormat="1" ht="12.75" customHeight="1">
      <c r="A73" s="202"/>
      <c r="B73" s="273" t="s">
        <v>66</v>
      </c>
      <c r="C73" s="200" t="s">
        <v>141</v>
      </c>
      <c r="D73" s="275"/>
      <c r="E73" s="275"/>
      <c r="F73" s="204"/>
      <c r="H73" s="314"/>
    </row>
    <row r="74" spans="1:8" s="205" customFormat="1" ht="12.75" customHeight="1">
      <c r="A74" s="202"/>
      <c r="B74" s="273" t="s">
        <v>65</v>
      </c>
      <c r="C74" s="277"/>
      <c r="D74" s="275"/>
      <c r="E74" s="275"/>
      <c r="F74" s="204"/>
      <c r="H74" s="314"/>
    </row>
    <row r="75" spans="1:8" s="205" customFormat="1" ht="12.75" customHeight="1">
      <c r="A75" s="202"/>
      <c r="B75" s="274"/>
      <c r="C75" s="277"/>
      <c r="D75" s="275"/>
      <c r="E75" s="275"/>
      <c r="F75" s="204"/>
      <c r="H75" s="314"/>
    </row>
    <row r="76" spans="1:8" s="205" customFormat="1" ht="12.75" customHeight="1">
      <c r="A76" s="202"/>
      <c r="B76" s="274"/>
      <c r="C76" s="278"/>
      <c r="D76" s="275"/>
      <c r="E76" s="275"/>
      <c r="F76" s="204"/>
      <c r="H76" s="314"/>
    </row>
    <row r="77" spans="1:8" s="205" customFormat="1" ht="12.75" customHeight="1">
      <c r="A77" s="202"/>
      <c r="B77" s="203"/>
      <c r="C77" s="203"/>
      <c r="D77" s="203"/>
      <c r="E77" s="203"/>
      <c r="F77" s="204"/>
      <c r="H77" s="314"/>
    </row>
    <row r="78" spans="8:15" ht="12.75" customHeight="1">
      <c r="H78" s="314"/>
      <c r="I78" s="205"/>
      <c r="J78" s="205"/>
      <c r="K78" s="205"/>
      <c r="L78" s="205"/>
      <c r="M78" s="205"/>
      <c r="N78" s="205"/>
      <c r="O78" s="205"/>
    </row>
    <row r="82" ht="12.75" customHeight="1">
      <c r="E82" s="302"/>
    </row>
    <row r="83" ht="12.75" customHeight="1">
      <c r="E83" s="320"/>
    </row>
  </sheetData>
  <sheetProtection/>
  <mergeCells count="4">
    <mergeCell ref="C60:E60"/>
    <mergeCell ref="A5:F5"/>
    <mergeCell ref="A3:F3"/>
    <mergeCell ref="A2:F2"/>
  </mergeCells>
  <printOptions horizontalCentered="1"/>
  <pageMargins left="0.46" right="0.4" top="0.7480314960629921" bottom="0.56" header="0.31496062992125984" footer="0.31496062992125984"/>
  <pageSetup horizontalDpi="300" verticalDpi="300" orientation="portrait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elias_flores</dc:creator>
  <cp:keywords/>
  <dc:description/>
  <cp:lastModifiedBy>Erika Ivonne Reyes Cervantes</cp:lastModifiedBy>
  <cp:lastPrinted>2016-07-12T14:16:53Z</cp:lastPrinted>
  <dcterms:created xsi:type="dcterms:W3CDTF">2012-11-22T17:21:56Z</dcterms:created>
  <dcterms:modified xsi:type="dcterms:W3CDTF">2016-07-12T14:24:33Z</dcterms:modified>
  <cp:category/>
  <cp:version/>
  <cp:contentType/>
  <cp:contentStatus/>
</cp:coreProperties>
</file>